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rovidence.SVGFSA.000\Desktop\"/>
    </mc:Choice>
  </mc:AlternateContent>
  <xr:revisionPtr revIDLastSave="0" documentId="8_{E5A15B87-1125-4A45-8A6D-0C88C936E413}" xr6:coauthVersionLast="47" xr6:coauthVersionMax="47" xr10:uidLastSave="{00000000-0000-0000-0000-000000000000}"/>
  <bookViews>
    <workbookView xWindow="-120" yWindow="-120" windowWidth="29040" windowHeight="15840" xr2:uid="{C0E9F36F-49B5-4AEC-BCFD-2880CA8610E9}"/>
  </bookViews>
  <sheets>
    <sheet name="General Industry" sheetId="1" r:id="rId1"/>
    <sheet name="Life Industry" sheetId="2" r:id="rId2"/>
    <sheet name="General Ranking" sheetId="3" r:id="rId3"/>
    <sheet name="Life Ranking" sheetId="4" r:id="rId4"/>
    <sheet name="Ordinary Life Ranking" sheetId="5" r:id="rId5"/>
    <sheet name="Premium Retention by Class" sheetId="8" r:id="rId6"/>
    <sheet name="Life Loss Ratio Ranking" sheetId="7" r:id="rId7"/>
    <sheet name="General Loss Ratio Ranking" sheetId="10" r:id="rId8"/>
    <sheet name="Motor Ranking" sheetId="13" r:id="rId9"/>
    <sheet name="Motor Loss Ratio" sheetId="14" r:id="rId10"/>
    <sheet name="Property Ranking" sheetId="15" r:id="rId11"/>
    <sheet name="Property Loss Ratio" sheetId="16" r:id="rId12"/>
    <sheet name="Health Ranking" sheetId="19" r:id="rId13"/>
    <sheet name="Claims Ratios" sheetId="18" r:id="rId14"/>
    <sheet name="Policies in Force" sheetId="17" r:id="rId15"/>
  </sheets>
  <externalReferences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2" l="1"/>
  <c r="D17" i="1"/>
  <c r="D7" i="17"/>
  <c r="D5" i="17"/>
  <c r="D6" i="17"/>
  <c r="D8" i="17"/>
  <c r="D9" i="17"/>
  <c r="D10" i="17"/>
  <c r="D4" i="17"/>
  <c r="C11" i="17"/>
  <c r="B11" i="17"/>
  <c r="C11" i="19"/>
  <c r="C7" i="19"/>
  <c r="C6" i="19"/>
  <c r="C8" i="19"/>
  <c r="C9" i="19"/>
  <c r="C10" i="19"/>
  <c r="C5" i="19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4" i="16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4" i="15"/>
  <c r="B17" i="14"/>
  <c r="B7" i="14"/>
  <c r="B12" i="14"/>
  <c r="B14" i="14"/>
  <c r="B9" i="14"/>
  <c r="B10" i="14"/>
  <c r="B15" i="14"/>
  <c r="B8" i="14"/>
  <c r="B11" i="14"/>
  <c r="B5" i="14"/>
  <c r="B16" i="14"/>
  <c r="B6" i="14"/>
  <c r="B4" i="14"/>
  <c r="B13" i="14"/>
  <c r="C6" i="13"/>
  <c r="C5" i="13"/>
  <c r="C7" i="13"/>
  <c r="C8" i="13"/>
  <c r="C9" i="13"/>
  <c r="C10" i="13"/>
  <c r="C12" i="13"/>
  <c r="C11" i="13"/>
  <c r="C13" i="13"/>
  <c r="C15" i="13"/>
  <c r="C16" i="13"/>
  <c r="C14" i="13"/>
  <c r="C4" i="13"/>
  <c r="B17" i="13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13" i="7"/>
  <c r="B11" i="7"/>
  <c r="B10" i="7"/>
  <c r="B9" i="7"/>
  <c r="B8" i="7"/>
  <c r="B7" i="7"/>
  <c r="B6" i="7"/>
  <c r="B5" i="7"/>
  <c r="G18" i="8"/>
  <c r="C18" i="8"/>
  <c r="B18" i="8"/>
  <c r="C17" i="8"/>
  <c r="B17" i="8"/>
  <c r="C16" i="8"/>
  <c r="B16" i="8"/>
  <c r="C15" i="8"/>
  <c r="B15" i="8"/>
  <c r="C14" i="8"/>
  <c r="B14" i="8"/>
  <c r="C13" i="8"/>
  <c r="B13" i="8"/>
  <c r="C12" i="8"/>
  <c r="B12" i="8"/>
  <c r="C10" i="8"/>
  <c r="B10" i="8"/>
  <c r="C9" i="8"/>
  <c r="B9" i="8"/>
  <c r="C8" i="8"/>
  <c r="B8" i="8"/>
  <c r="G7" i="8"/>
  <c r="C7" i="8"/>
  <c r="B7" i="8"/>
  <c r="C6" i="8"/>
  <c r="B6" i="8"/>
  <c r="B9" i="5"/>
  <c r="B8" i="5"/>
  <c r="B7" i="5"/>
  <c r="B6" i="5"/>
  <c r="B5" i="5"/>
  <c r="B4" i="5"/>
  <c r="B11" i="4"/>
  <c r="B10" i="4"/>
  <c r="B9" i="4"/>
  <c r="B8" i="4"/>
  <c r="B7" i="4"/>
  <c r="B6" i="4"/>
  <c r="B5" i="4"/>
  <c r="B4" i="4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F14" i="2"/>
  <c r="D14" i="2"/>
  <c r="E17" i="1"/>
  <c r="F17" i="1"/>
  <c r="B12" i="1"/>
  <c r="B17" i="1" s="1"/>
  <c r="D16" i="8" l="1"/>
  <c r="F16" i="8" s="1"/>
  <c r="G16" i="8" s="1"/>
  <c r="D11" i="17"/>
  <c r="C4" i="5"/>
  <c r="C4" i="10"/>
  <c r="C8" i="5"/>
  <c r="C5" i="5"/>
  <c r="C6" i="7"/>
  <c r="C8" i="3"/>
  <c r="C20" i="3"/>
  <c r="C6" i="4"/>
  <c r="C4" i="3"/>
  <c r="C12" i="3"/>
  <c r="C16" i="3"/>
  <c r="C5" i="3"/>
  <c r="C8" i="7"/>
  <c r="C13" i="3"/>
  <c r="C21" i="3"/>
  <c r="C3" i="3"/>
  <c r="C11" i="3"/>
  <c r="C19" i="3"/>
  <c r="C7" i="4"/>
  <c r="C9" i="3"/>
  <c r="C14" i="3"/>
  <c r="C17" i="3"/>
  <c r="C4" i="4"/>
  <c r="C8" i="4"/>
  <c r="C6" i="5"/>
  <c r="C9" i="5"/>
  <c r="C10" i="7"/>
  <c r="C10" i="3"/>
  <c r="C18" i="3"/>
  <c r="C10" i="4"/>
  <c r="C6" i="3"/>
  <c r="C7" i="3"/>
  <c r="C15" i="3"/>
  <c r="C7" i="5"/>
  <c r="C7" i="7"/>
  <c r="C11" i="14"/>
  <c r="C10" i="14"/>
  <c r="C9" i="14"/>
  <c r="C13" i="14"/>
  <c r="C5" i="14"/>
  <c r="C16" i="14"/>
  <c r="C7" i="14"/>
  <c r="C4" i="14"/>
  <c r="C12" i="14"/>
  <c r="C15" i="14"/>
  <c r="C6" i="14"/>
  <c r="C14" i="14"/>
  <c r="C8" i="14"/>
  <c r="C12" i="10"/>
  <c r="C20" i="10"/>
  <c r="C5" i="4"/>
  <c r="C14" i="2"/>
  <c r="C11" i="4"/>
  <c r="B19" i="8"/>
  <c r="C11" i="7"/>
  <c r="C6" i="10"/>
  <c r="C10" i="10"/>
  <c r="C14" i="10"/>
  <c r="C18" i="10"/>
  <c r="C22" i="10"/>
  <c r="C8" i="10"/>
  <c r="C16" i="10"/>
  <c r="C5" i="7"/>
  <c r="B22" i="3"/>
  <c r="B12" i="4"/>
  <c r="C9" i="4"/>
  <c r="B10" i="5"/>
  <c r="C9" i="7"/>
  <c r="C5" i="10"/>
  <c r="C7" i="10"/>
  <c r="C9" i="10"/>
  <c r="C11" i="10"/>
  <c r="C13" i="10"/>
  <c r="C15" i="10"/>
  <c r="C17" i="10"/>
  <c r="C19" i="10"/>
  <c r="C21" i="10"/>
  <c r="D8" i="8"/>
  <c r="F8" i="8" s="1"/>
  <c r="G8" i="8" s="1"/>
  <c r="D14" i="8"/>
  <c r="F14" i="8" s="1"/>
  <c r="G14" i="8" s="1"/>
  <c r="D18" i="8"/>
  <c r="D7" i="8"/>
  <c r="D10" i="8"/>
  <c r="F10" i="8" s="1"/>
  <c r="G10" i="8" s="1"/>
  <c r="C19" i="8"/>
  <c r="D12" i="8"/>
  <c r="F12" i="8" s="1"/>
  <c r="G12" i="8" s="1"/>
  <c r="C11" i="8"/>
  <c r="B11" i="8"/>
  <c r="D6" i="8"/>
  <c r="D9" i="8"/>
  <c r="F9" i="8" s="1"/>
  <c r="G9" i="8" s="1"/>
  <c r="D13" i="8"/>
  <c r="F13" i="8" s="1"/>
  <c r="G13" i="8" s="1"/>
  <c r="D15" i="8"/>
  <c r="F15" i="8" s="1"/>
  <c r="G15" i="8" s="1"/>
  <c r="D17" i="8"/>
  <c r="F17" i="8" s="1"/>
  <c r="G17" i="8" s="1"/>
  <c r="B14" i="2"/>
  <c r="C17" i="1"/>
  <c r="C20" i="8" l="1"/>
  <c r="D19" i="8"/>
  <c r="F19" i="8" s="1"/>
  <c r="G19" i="8" s="1"/>
  <c r="D11" i="8"/>
  <c r="F6" i="8"/>
  <c r="G6" i="8" s="1"/>
  <c r="B20" i="8"/>
  <c r="E11" i="8" s="1"/>
  <c r="D20" i="8" l="1"/>
  <c r="F20" i="8" s="1"/>
  <c r="G20" i="8" s="1"/>
  <c r="F11" i="8"/>
  <c r="G11" i="8" s="1"/>
  <c r="E20" i="8"/>
  <c r="E14" i="8"/>
  <c r="E15" i="8"/>
  <c r="E13" i="8"/>
  <c r="E6" i="8"/>
  <c r="E18" i="8"/>
  <c r="E8" i="8"/>
  <c r="E16" i="8"/>
  <c r="E19" i="8"/>
  <c r="E17" i="8"/>
  <c r="E12" i="8"/>
  <c r="E10" i="8"/>
  <c r="E9" i="8"/>
</calcChain>
</file>

<file path=xl/sharedStrings.xml><?xml version="1.0" encoding="utf-8"?>
<sst xmlns="http://schemas.openxmlformats.org/spreadsheetml/2006/main" count="245" uniqueCount="93">
  <si>
    <t>Premium Analysis - General Insurance Business</t>
  </si>
  <si>
    <t>INDUSTRY TOTALS</t>
  </si>
  <si>
    <t xml:space="preserve">Property </t>
  </si>
  <si>
    <t>Motor</t>
  </si>
  <si>
    <t>Accident &amp; Sickness</t>
  </si>
  <si>
    <t>Marine, Aviation etc</t>
  </si>
  <si>
    <t>Others</t>
  </si>
  <si>
    <t>Total</t>
  </si>
  <si>
    <t>Premium Analysis - Life Insurance Business</t>
  </si>
  <si>
    <t>Individual Life</t>
  </si>
  <si>
    <t>Group Life</t>
  </si>
  <si>
    <t xml:space="preserve">Annuities </t>
  </si>
  <si>
    <t>Other</t>
  </si>
  <si>
    <t>Company</t>
  </si>
  <si>
    <t>%Market Share</t>
  </si>
  <si>
    <t>Rank</t>
  </si>
  <si>
    <t>Massy United Insurance</t>
  </si>
  <si>
    <t>St. Vincent Insurances</t>
  </si>
  <si>
    <t>Caribbean Alliance</t>
  </si>
  <si>
    <t>Sagicor Life Inc</t>
  </si>
  <si>
    <t>Sagicor Life EC</t>
  </si>
  <si>
    <t>Beacon Insurances</t>
  </si>
  <si>
    <t>Metrocint General</t>
  </si>
  <si>
    <t xml:space="preserve">CGI Consumers' Guarantee/Sun General </t>
  </si>
  <si>
    <t>St. Hill Insurance Co. Ltd</t>
  </si>
  <si>
    <t>West Indian Insurances</t>
  </si>
  <si>
    <t>M &amp; C General</t>
  </si>
  <si>
    <t>Island Heritage Insurance</t>
  </si>
  <si>
    <t>Guardian Life of the Caribbean</t>
  </si>
  <si>
    <t>G.T.M Fire &amp; General</t>
  </si>
  <si>
    <t>Pan-American life</t>
  </si>
  <si>
    <t>Gulf Insurance</t>
  </si>
  <si>
    <t>GTM life</t>
  </si>
  <si>
    <t>GK Insurance</t>
  </si>
  <si>
    <t>2021 General  Insurance Company Ranking based on premuim</t>
  </si>
  <si>
    <t>Guardian General</t>
  </si>
  <si>
    <t>2021  Life Isurance Company Ranking based on premuim</t>
  </si>
  <si>
    <t>Pan American Life</t>
  </si>
  <si>
    <t>Demerara Mutual Life</t>
  </si>
  <si>
    <t>CUNA Caribbean</t>
  </si>
  <si>
    <t>GTM Life</t>
  </si>
  <si>
    <t>Scotia Insurance</t>
  </si>
  <si>
    <t>Sagicor Life Inc.</t>
  </si>
  <si>
    <t>2021  Individual Life Isurance Company Ranking based on premuim</t>
  </si>
  <si>
    <t xml:space="preserve">Class of Insurance </t>
  </si>
  <si>
    <t>Gross Premium Written</t>
  </si>
  <si>
    <t xml:space="preserve"> Premium  Ceded</t>
  </si>
  <si>
    <t>Net  Premium  Written</t>
  </si>
  <si>
    <t>% of Total Gross  Premium  Written</t>
  </si>
  <si>
    <t xml:space="preserve"> Premium  Retention Rate (%)</t>
  </si>
  <si>
    <t xml:space="preserve"> Premium  Cession Rate  (%)</t>
  </si>
  <si>
    <t>Ordinary Life</t>
  </si>
  <si>
    <t>Industrial Life</t>
  </si>
  <si>
    <t>Annuities</t>
  </si>
  <si>
    <t>Retirement Plans</t>
  </si>
  <si>
    <t>Other Life</t>
  </si>
  <si>
    <t>Total Life Insurance</t>
  </si>
  <si>
    <t>Liability</t>
  </si>
  <si>
    <t>Marine</t>
  </si>
  <si>
    <t>Pecuniary Loss</t>
  </si>
  <si>
    <t>Personal Accident</t>
  </si>
  <si>
    <t>Property</t>
  </si>
  <si>
    <t>Other General Insurance</t>
  </si>
  <si>
    <t>Total General  Insurance</t>
  </si>
  <si>
    <t>Total Insurance Market</t>
  </si>
  <si>
    <t>Table 1: Premium Retention by Class of Insurance 2021</t>
  </si>
  <si>
    <t>Loss Ratio</t>
  </si>
  <si>
    <t>Pan-American Life</t>
  </si>
  <si>
    <t xml:space="preserve">Rank </t>
  </si>
  <si>
    <t>Guardian Life of the Caribben</t>
  </si>
  <si>
    <t>Pan American life</t>
  </si>
  <si>
    <t>Sagicor Life EC.</t>
  </si>
  <si>
    <t>G.T.M Life</t>
  </si>
  <si>
    <t>2021 Life Insurance Company Loss Ratio</t>
  </si>
  <si>
    <t>2021  General  Insurance Company Loss Ratio</t>
  </si>
  <si>
    <t>Caribbean Homes/Guardian General</t>
  </si>
  <si>
    <t>Gk Insurance</t>
  </si>
  <si>
    <t>2021 Motor Vehicle Insurance Ranking based on Premium</t>
  </si>
  <si>
    <t>Industry Average</t>
  </si>
  <si>
    <t>2021 Loss Ratio - Motor Class of Business</t>
  </si>
  <si>
    <t>2021 -Property Insurance Company Ranking based on Premium</t>
  </si>
  <si>
    <t>2021 Loss Ratio-Property Class of Business</t>
  </si>
  <si>
    <t>Ranking</t>
  </si>
  <si>
    <t>Market Share %</t>
  </si>
  <si>
    <t>2021 Health Insurance Company Ranking based on Premium</t>
  </si>
  <si>
    <t>G.T.M life</t>
  </si>
  <si>
    <t>2021 General Insurance Company Claims Ratios (Incurred Claims)</t>
  </si>
  <si>
    <t>Claims Ratio</t>
  </si>
  <si>
    <t>G.T.M  life</t>
  </si>
  <si>
    <t>Table 2: Life Policies in Force as at 2021</t>
  </si>
  <si>
    <t>Total New Business</t>
  </si>
  <si>
    <t>Total Policies in force</t>
  </si>
  <si>
    <t>New Business as a percentage of Total Policies in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</si>
</sst>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</cellStyleXfs>
  <cellXfs count="9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41" fontId="6" fillId="0" borderId="0" xfId="0" applyNumberFormat="1" applyFont="1"/>
    <xf numFmtId="164" fontId="6" fillId="0" borderId="0" xfId="1" applyNumberFormat="1" applyFont="1" applyFill="1" applyAlignment="1"/>
    <xf numFmtId="0" fontId="7" fillId="0" borderId="0" xfId="0" applyFont="1"/>
    <xf numFmtId="3" fontId="7" fillId="0" borderId="0" xfId="0" applyNumberFormat="1" applyFont="1"/>
    <xf numFmtId="0" fontId="4" fillId="0" borderId="1" xfId="0" applyFont="1" applyBorder="1"/>
    <xf numFmtId="3" fontId="4" fillId="0" borderId="1" xfId="0" applyNumberFormat="1" applyFont="1" applyBorder="1"/>
    <xf numFmtId="41" fontId="4" fillId="0" borderId="1" xfId="0" applyNumberFormat="1" applyFont="1" applyBorder="1"/>
    <xf numFmtId="0" fontId="4" fillId="0" borderId="0" xfId="0" applyFont="1" applyAlignment="1">
      <alignment horizontal="center"/>
    </xf>
    <xf numFmtId="3" fontId="5" fillId="0" borderId="0" xfId="0" applyNumberFormat="1" applyFont="1"/>
    <xf numFmtId="41" fontId="5" fillId="0" borderId="0" xfId="0" applyNumberFormat="1" applyFont="1"/>
    <xf numFmtId="164" fontId="5" fillId="0" borderId="0" xfId="1" applyNumberFormat="1" applyFont="1" applyFill="1"/>
    <xf numFmtId="0" fontId="5" fillId="0" borderId="1" xfId="0" applyFont="1" applyBorder="1"/>
    <xf numFmtId="3" fontId="5" fillId="0" borderId="1" xfId="0" applyNumberFormat="1" applyFont="1" applyBorder="1" applyAlignment="1">
      <alignment horizontal="center"/>
    </xf>
    <xf numFmtId="41" fontId="5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165" fontId="3" fillId="0" borderId="8" xfId="0" applyNumberFormat="1" applyFont="1" applyBorder="1"/>
    <xf numFmtId="10" fontId="0" fillId="0" borderId="10" xfId="0" applyNumberFormat="1" applyBorder="1"/>
    <xf numFmtId="0" fontId="0" fillId="0" borderId="7" xfId="0" applyBorder="1"/>
    <xf numFmtId="10" fontId="0" fillId="0" borderId="7" xfId="0" applyNumberFormat="1" applyBorder="1"/>
    <xf numFmtId="0" fontId="2" fillId="0" borderId="7" xfId="0" applyFont="1" applyBorder="1"/>
    <xf numFmtId="10" fontId="2" fillId="0" borderId="7" xfId="0" applyNumberFormat="1" applyFont="1" applyBorder="1"/>
    <xf numFmtId="0" fontId="2" fillId="0" borderId="8" xfId="0" applyFont="1" applyBorder="1"/>
    <xf numFmtId="10" fontId="2" fillId="0" borderId="8" xfId="0" applyNumberFormat="1" applyFont="1" applyBorder="1"/>
    <xf numFmtId="0" fontId="0" fillId="0" borderId="5" xfId="0" applyBorder="1"/>
    <xf numFmtId="10" fontId="0" fillId="0" borderId="5" xfId="0" applyNumberFormat="1" applyBorder="1"/>
    <xf numFmtId="0" fontId="0" fillId="0" borderId="11" xfId="0" applyBorder="1"/>
    <xf numFmtId="10" fontId="3" fillId="0" borderId="3" xfId="0" applyNumberFormat="1" applyFont="1" applyBorder="1"/>
    <xf numFmtId="0" fontId="0" fillId="0" borderId="4" xfId="0" applyBorder="1"/>
    <xf numFmtId="0" fontId="8" fillId="0" borderId="7" xfId="0" applyFont="1" applyBorder="1"/>
    <xf numFmtId="10" fontId="8" fillId="0" borderId="7" xfId="0" applyNumberFormat="1" applyFont="1" applyBorder="1"/>
    <xf numFmtId="0" fontId="8" fillId="0" borderId="6" xfId="0" applyFont="1" applyBorder="1"/>
    <xf numFmtId="0" fontId="0" fillId="0" borderId="3" xfId="0" applyBorder="1"/>
    <xf numFmtId="10" fontId="0" fillId="0" borderId="3" xfId="0" applyNumberFormat="1" applyBorder="1"/>
    <xf numFmtId="0" fontId="4" fillId="0" borderId="0" xfId="2" applyFont="1"/>
    <xf numFmtId="0" fontId="4" fillId="0" borderId="13" xfId="2" applyFont="1" applyBorder="1" applyAlignment="1">
      <alignment horizontal="center" wrapText="1"/>
    </xf>
    <xf numFmtId="0" fontId="9" fillId="0" borderId="13" xfId="2" applyBorder="1"/>
    <xf numFmtId="41" fontId="9" fillId="0" borderId="13" xfId="2" applyNumberFormat="1" applyBorder="1"/>
    <xf numFmtId="10" fontId="9" fillId="0" borderId="13" xfId="2" applyNumberFormat="1" applyBorder="1"/>
    <xf numFmtId="0" fontId="4" fillId="0" borderId="13" xfId="2" applyFont="1" applyBorder="1"/>
    <xf numFmtId="41" fontId="4" fillId="0" borderId="13" xfId="2" applyNumberFormat="1" applyFont="1" applyBorder="1"/>
    <xf numFmtId="10" fontId="4" fillId="0" borderId="13" xfId="2" applyNumberFormat="1" applyFont="1" applyBorder="1"/>
    <xf numFmtId="0" fontId="9" fillId="0" borderId="0" xfId="2" applyAlignment="1">
      <alignment wrapText="1"/>
    </xf>
    <xf numFmtId="0" fontId="9" fillId="0" borderId="0" xfId="2"/>
    <xf numFmtId="41" fontId="9" fillId="0" borderId="0" xfId="2" applyNumberFormat="1"/>
    <xf numFmtId="166" fontId="3" fillId="0" borderId="3" xfId="0" applyNumberFormat="1" applyFon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0" fontId="3" fillId="0" borderId="0" xfId="3" applyFont="1" applyAlignment="1">
      <alignment horizontal="left"/>
    </xf>
    <xf numFmtId="0" fontId="1" fillId="0" borderId="0" xfId="3" applyAlignment="1">
      <alignment horizontal="left"/>
    </xf>
    <xf numFmtId="0" fontId="1" fillId="0" borderId="0" xfId="3"/>
    <xf numFmtId="0" fontId="3" fillId="0" borderId="3" xfId="3" applyFont="1" applyBorder="1"/>
    <xf numFmtId="0" fontId="3" fillId="0" borderId="4" xfId="3" applyFont="1" applyBorder="1"/>
    <xf numFmtId="10" fontId="3" fillId="0" borderId="4" xfId="3" applyNumberFormat="1" applyFont="1" applyBorder="1"/>
    <xf numFmtId="0" fontId="1" fillId="0" borderId="3" xfId="3" applyBorder="1"/>
    <xf numFmtId="165" fontId="1" fillId="0" borderId="3" xfId="3" applyNumberFormat="1" applyBorder="1"/>
    <xf numFmtId="0" fontId="1" fillId="0" borderId="7" xfId="3" applyBorder="1"/>
    <xf numFmtId="9" fontId="3" fillId="0" borderId="3" xfId="3" applyNumberFormat="1" applyFont="1" applyBorder="1"/>
    <xf numFmtId="165" fontId="1" fillId="0" borderId="0" xfId="3" applyNumberFormat="1"/>
    <xf numFmtId="165" fontId="0" fillId="0" borderId="3" xfId="0" applyNumberFormat="1" applyBorder="1"/>
    <xf numFmtId="0" fontId="0" fillId="0" borderId="6" xfId="0" applyBorder="1"/>
    <xf numFmtId="0" fontId="0" fillId="0" borderId="8" xfId="0" applyBorder="1"/>
    <xf numFmtId="165" fontId="3" fillId="0" borderId="3" xfId="0" applyNumberFormat="1" applyFont="1" applyBorder="1"/>
    <xf numFmtId="0" fontId="3" fillId="0" borderId="10" xfId="0" applyFont="1" applyBorder="1"/>
    <xf numFmtId="0" fontId="3" fillId="0" borderId="8" xfId="0" applyFont="1" applyBorder="1"/>
    <xf numFmtId="165" fontId="0" fillId="0" borderId="8" xfId="0" applyNumberFormat="1" applyBorder="1"/>
    <xf numFmtId="165" fontId="0" fillId="0" borderId="7" xfId="0" applyNumberFormat="1" applyBorder="1"/>
    <xf numFmtId="166" fontId="0" fillId="0" borderId="7" xfId="0" applyNumberFormat="1" applyBorder="1"/>
    <xf numFmtId="166" fontId="3" fillId="0" borderId="3" xfId="0" applyNumberFormat="1" applyFont="1" applyBorder="1"/>
    <xf numFmtId="0" fontId="3" fillId="0" borderId="3" xfId="0" applyFont="1" applyBorder="1" applyAlignment="1">
      <alignment horizontal="center" wrapText="1"/>
    </xf>
    <xf numFmtId="3" fontId="3" fillId="0" borderId="8" xfId="0" applyNumberFormat="1" applyFont="1" applyBorder="1"/>
    <xf numFmtId="3" fontId="0" fillId="0" borderId="3" xfId="0" applyNumberForma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12" xfId="2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" xfId="2" xr:uid="{0548F56C-7DDC-480F-A54B-145D855FE2F7}"/>
    <cellStyle name="Normal 3 2" xfId="3" xr:uid="{72B70B6F-9DF6-40AB-A917-2C8DB18FB3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-SVR01\Insurance\Market%20Analysis\2021\Work%20sheet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dustry"/>
      <sheetName val="Life Industry"/>
      <sheetName val="General Ranking  Working"/>
      <sheetName val="General Ranking"/>
      <sheetName val="Life Ranking  working"/>
      <sheetName val="Life Ranking"/>
      <sheetName val="Ordinary Life Ranking Working "/>
      <sheetName val="Ordinary Life Ranking"/>
      <sheetName val="Table 1.1"/>
      <sheetName val="Insurance by Class"/>
      <sheetName val="Life loss ratio working"/>
      <sheetName val="life loss ratio ranking"/>
      <sheetName val="Life Claims Ratio Workin"/>
      <sheetName val="Life Claims Ratio"/>
      <sheetName val="General Loss Ratio"/>
      <sheetName val="General Loss ratio ranking"/>
      <sheetName val="General Claims Ratios"/>
      <sheetName val="General Claims Ranking"/>
      <sheetName val="Assets"/>
      <sheetName val="policy holders benefit"/>
      <sheetName val="policy holders benefit  ranking"/>
      <sheetName val="Motor Ranking "/>
      <sheetName val="Motor Loss ratio"/>
      <sheetName val="Property Ranking"/>
      <sheetName val="Property loss ratio"/>
      <sheetName val="Liability Ranking"/>
      <sheetName val="Health Ranking"/>
      <sheetName val="General Claims Expense Ratio"/>
      <sheetName val="General Claims expense Ranking"/>
      <sheetName val="Table 1.1 (2)"/>
      <sheetName val="Policies In force"/>
    </sheetNames>
    <sheetDataSet>
      <sheetData sheetId="0"/>
      <sheetData sheetId="1"/>
      <sheetData sheetId="2">
        <row r="3">
          <cell r="C3">
            <v>0.21747612448696635</v>
          </cell>
        </row>
        <row r="4">
          <cell r="C4">
            <v>0.10620287054667198</v>
          </cell>
        </row>
        <row r="5">
          <cell r="C5">
            <v>8.0811524545909397E-2</v>
          </cell>
        </row>
        <row r="6">
          <cell r="C6">
            <v>0</v>
          </cell>
        </row>
        <row r="7">
          <cell r="C7">
            <v>8.2315174096143404E-2</v>
          </cell>
        </row>
        <row r="8">
          <cell r="C8">
            <v>7.1082783438839836E-2</v>
          </cell>
        </row>
        <row r="9">
          <cell r="C9">
            <v>7.8613882895567394E-2</v>
          </cell>
        </row>
        <row r="10">
          <cell r="C10">
            <v>3.7552683639177367E-2</v>
          </cell>
        </row>
        <row r="11">
          <cell r="C11">
            <v>5.8976476803622495E-2</v>
          </cell>
        </row>
        <row r="12">
          <cell r="C12">
            <v>5.47225622640716E-2</v>
          </cell>
        </row>
        <row r="13">
          <cell r="C13">
            <v>4.6240436596084927E-2</v>
          </cell>
        </row>
        <row r="14">
          <cell r="C14">
            <v>7.6146355428516735E-2</v>
          </cell>
        </row>
        <row r="15">
          <cell r="C15">
            <v>1.0229957623814231E-2</v>
          </cell>
        </row>
        <row r="16">
          <cell r="C16">
            <v>2.8453676104428026E-2</v>
          </cell>
        </row>
        <row r="17">
          <cell r="C17">
            <v>2.3505769464769132E-2</v>
          </cell>
        </row>
        <row r="18">
          <cell r="C18">
            <v>1.1091021896170453E-2</v>
          </cell>
        </row>
        <row r="19">
          <cell r="C19">
            <v>7.9680574456844518E-3</v>
          </cell>
        </row>
        <row r="20">
          <cell r="C20">
            <v>3.5856258505580032E-3</v>
          </cell>
        </row>
        <row r="21">
          <cell r="C21">
            <v>5.0250168730042264E-3</v>
          </cell>
        </row>
      </sheetData>
      <sheetData sheetId="3"/>
      <sheetData sheetId="4">
        <row r="4">
          <cell r="C4">
            <v>0</v>
          </cell>
        </row>
        <row r="5">
          <cell r="C5">
            <v>0.60723931229826755</v>
          </cell>
        </row>
        <row r="6">
          <cell r="C6">
            <v>0.10750279955207166</v>
          </cell>
        </row>
        <row r="7">
          <cell r="C7">
            <v>8.8004742770568467E-2</v>
          </cell>
        </row>
        <row r="8">
          <cell r="C8">
            <v>8.7115473288979645E-2</v>
          </cell>
        </row>
        <row r="9">
          <cell r="C9">
            <v>3.2968842632237663E-2</v>
          </cell>
        </row>
        <row r="10">
          <cell r="C10">
            <v>3.5373163823200056E-2</v>
          </cell>
        </row>
        <row r="11">
          <cell r="C11">
            <v>4.1795665634674919E-2</v>
          </cell>
        </row>
      </sheetData>
      <sheetData sheetId="5"/>
      <sheetData sheetId="6">
        <row r="4">
          <cell r="C4">
            <v>0.62206140888834371</v>
          </cell>
        </row>
        <row r="5">
          <cell r="C5">
            <v>0</v>
          </cell>
        </row>
        <row r="6">
          <cell r="C6">
            <v>0.10924404104828489</v>
          </cell>
        </row>
        <row r="7">
          <cell r="C7">
            <v>0.11664418005642095</v>
          </cell>
        </row>
        <row r="8">
          <cell r="C8">
            <v>4.3910217098000734E-2</v>
          </cell>
        </row>
        <row r="9">
          <cell r="C9">
            <v>0.10814015290894967</v>
          </cell>
        </row>
      </sheetData>
      <sheetData sheetId="7"/>
      <sheetData sheetId="8"/>
      <sheetData sheetId="9">
        <row r="5">
          <cell r="X5">
            <v>24459000</v>
          </cell>
        </row>
        <row r="6">
          <cell r="X6">
            <v>0</v>
          </cell>
        </row>
        <row r="7">
          <cell r="X7">
            <v>1836000</v>
          </cell>
        </row>
        <row r="8">
          <cell r="X8">
            <v>801000</v>
          </cell>
        </row>
        <row r="9">
          <cell r="X9">
            <v>3266000</v>
          </cell>
        </row>
        <row r="11">
          <cell r="X11">
            <v>5005899</v>
          </cell>
        </row>
        <row r="12">
          <cell r="X12">
            <v>2794261</v>
          </cell>
        </row>
        <row r="13">
          <cell r="X13">
            <v>504020</v>
          </cell>
        </row>
        <row r="14">
          <cell r="X14">
            <v>12003084</v>
          </cell>
        </row>
        <row r="15">
          <cell r="X15">
            <v>35787853</v>
          </cell>
        </row>
        <row r="16">
          <cell r="X16">
            <v>21304567</v>
          </cell>
        </row>
        <row r="17">
          <cell r="X17">
            <v>411000</v>
          </cell>
        </row>
        <row r="21">
          <cell r="X21">
            <v>1097000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58000</v>
          </cell>
        </row>
        <row r="27">
          <cell r="X27">
            <v>1808267</v>
          </cell>
        </row>
        <row r="28">
          <cell r="X28">
            <v>1762779</v>
          </cell>
        </row>
        <row r="29">
          <cell r="X29">
            <v>76000</v>
          </cell>
        </row>
        <row r="30">
          <cell r="X30">
            <v>2795623</v>
          </cell>
        </row>
        <row r="31">
          <cell r="X31">
            <v>26211200</v>
          </cell>
        </row>
        <row r="32">
          <cell r="X32">
            <v>4758863</v>
          </cell>
        </row>
        <row r="33">
          <cell r="X33">
            <v>40000</v>
          </cell>
        </row>
      </sheetData>
      <sheetData sheetId="10">
        <row r="4">
          <cell r="D4">
            <v>14.520958083832337</v>
          </cell>
        </row>
        <row r="5">
          <cell r="D5">
            <v>25.216706067769895</v>
          </cell>
        </row>
        <row r="6">
          <cell r="D6">
            <v>27.746741154562383</v>
          </cell>
        </row>
        <row r="7">
          <cell r="D7">
            <v>3.296703296703297</v>
          </cell>
        </row>
        <row r="9">
          <cell r="D9">
            <v>14.459268901182339</v>
          </cell>
        </row>
        <row r="10">
          <cell r="D10">
            <v>21.231617647058822</v>
          </cell>
        </row>
        <row r="11">
          <cell r="D11">
            <v>69.413988657844996</v>
          </cell>
        </row>
        <row r="12">
          <cell r="D12">
            <v>20.531568026874815</v>
          </cell>
        </row>
      </sheetData>
      <sheetData sheetId="11"/>
      <sheetData sheetId="12"/>
      <sheetData sheetId="13"/>
      <sheetData sheetId="14">
        <row r="3">
          <cell r="D3">
            <v>44.84356894553882</v>
          </cell>
        </row>
        <row r="4">
          <cell r="D4">
            <v>41.670569867291178</v>
          </cell>
        </row>
        <row r="6">
          <cell r="D6">
            <v>54.634624816086315</v>
          </cell>
        </row>
        <row r="7">
          <cell r="D7">
            <v>31.899641577060933</v>
          </cell>
        </row>
        <row r="8">
          <cell r="D8">
            <v>25.076839631169772</v>
          </cell>
        </row>
        <row r="9">
          <cell r="D9">
            <v>53.710662282761859</v>
          </cell>
        </row>
        <row r="10">
          <cell r="D10">
            <v>21.983988148894756</v>
          </cell>
        </row>
        <row r="11">
          <cell r="D11">
            <v>65.492321589882565</v>
          </cell>
        </row>
        <row r="12">
          <cell r="D12">
            <v>4.7613798050707921</v>
          </cell>
        </row>
        <row r="13">
          <cell r="D13">
            <v>13.618677042801556</v>
          </cell>
        </row>
        <row r="14">
          <cell r="D14">
            <v>9.3920244061887121</v>
          </cell>
        </row>
        <row r="15">
          <cell r="D15">
            <v>12.72264631043257</v>
          </cell>
        </row>
        <row r="16">
          <cell r="D16">
            <v>40.664961636828643</v>
          </cell>
        </row>
        <row r="17">
          <cell r="D17">
            <v>7.9493670886075947</v>
          </cell>
        </row>
        <row r="18">
          <cell r="D18">
            <v>7.871321013004791</v>
          </cell>
        </row>
        <row r="19">
          <cell r="D19">
            <v>-0.12562814070351758</v>
          </cell>
        </row>
        <row r="20">
          <cell r="D20">
            <v>41.607435757244396</v>
          </cell>
        </row>
        <row r="21">
          <cell r="D21">
            <v>7.419354838709677</v>
          </cell>
        </row>
        <row r="22">
          <cell r="D22">
            <v>24.561652741672336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5">
          <cell r="B25">
            <v>0.25</v>
          </cell>
        </row>
        <row r="26">
          <cell r="B26">
            <v>1.4669007644373739</v>
          </cell>
        </row>
        <row r="27">
          <cell r="B27">
            <v>0.73684210526315785</v>
          </cell>
        </row>
        <row r="28">
          <cell r="B28">
            <v>7.51953125E-2</v>
          </cell>
        </row>
        <row r="29">
          <cell r="B29">
            <v>0.76510989010989006</v>
          </cell>
        </row>
        <row r="30">
          <cell r="B30">
            <v>0.29043478260869565</v>
          </cell>
        </row>
        <row r="31">
          <cell r="B31">
            <v>0.42714819427148193</v>
          </cell>
        </row>
        <row r="32">
          <cell r="B32">
            <v>0.16307442049613663</v>
          </cell>
        </row>
        <row r="33">
          <cell r="B33">
            <v>0.3013157894736842</v>
          </cell>
        </row>
        <row r="34">
          <cell r="B34">
            <v>0.37775692163303615</v>
          </cell>
        </row>
        <row r="35">
          <cell r="B35">
            <v>0.23767145794523495</v>
          </cell>
        </row>
        <row r="36">
          <cell r="B36">
            <v>0.27789046653144017</v>
          </cell>
        </row>
        <row r="37">
          <cell r="B37">
            <v>0.5</v>
          </cell>
        </row>
        <row r="38">
          <cell r="B38">
            <v>0.48736766159105699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A7F8-2B24-42F3-B965-8BCE732FC102}">
  <sheetPr>
    <tabColor rgb="FF0070C0"/>
  </sheetPr>
  <dimension ref="A3:F18"/>
  <sheetViews>
    <sheetView tabSelected="1" workbookViewId="0">
      <selection activeCell="C17" sqref="C17"/>
    </sheetView>
  </sheetViews>
  <sheetFormatPr defaultRowHeight="15" x14ac:dyDescent="0.25"/>
  <cols>
    <col min="1" max="1" width="23" customWidth="1"/>
    <col min="2" max="2" width="16.42578125" customWidth="1"/>
    <col min="3" max="3" width="14" customWidth="1"/>
    <col min="4" max="4" width="15.140625" customWidth="1"/>
    <col min="5" max="5" width="14.5703125" customWidth="1"/>
    <col min="6" max="6" width="14.28515625" customWidth="1"/>
  </cols>
  <sheetData>
    <row r="3" spans="1:6" x14ac:dyDescent="0.25">
      <c r="A3" s="85" t="s">
        <v>0</v>
      </c>
      <c r="B3" s="85"/>
      <c r="C3" s="85"/>
      <c r="D3" s="85"/>
      <c r="E3" s="85"/>
      <c r="F3" s="85"/>
    </row>
    <row r="5" spans="1:6" x14ac:dyDescent="0.25">
      <c r="A5" s="86" t="s">
        <v>1</v>
      </c>
      <c r="B5" s="86"/>
      <c r="C5" s="86"/>
      <c r="D5" s="86"/>
      <c r="E5" s="86"/>
      <c r="F5" s="86"/>
    </row>
    <row r="6" spans="1:6" x14ac:dyDescent="0.25">
      <c r="A6" s="14"/>
      <c r="B6" s="14"/>
      <c r="C6" s="14"/>
      <c r="D6" s="14"/>
      <c r="E6" s="14"/>
      <c r="F6" s="14"/>
    </row>
    <row r="7" spans="1:6" x14ac:dyDescent="0.25">
      <c r="A7" s="3"/>
      <c r="B7" s="3">
        <v>2021</v>
      </c>
      <c r="C7" s="4">
        <v>2020</v>
      </c>
      <c r="D7" s="3">
        <v>2019</v>
      </c>
      <c r="E7" s="3">
        <v>2018</v>
      </c>
      <c r="F7" s="3">
        <v>2017</v>
      </c>
    </row>
    <row r="8" spans="1:6" x14ac:dyDescent="0.25">
      <c r="A8" s="5" t="s">
        <v>2</v>
      </c>
      <c r="B8" s="6">
        <v>35787853</v>
      </c>
      <c r="C8" s="7">
        <v>31195029</v>
      </c>
      <c r="D8" s="8">
        <v>30176779</v>
      </c>
      <c r="E8" s="8">
        <v>27803962</v>
      </c>
      <c r="F8" s="8">
        <v>25190862</v>
      </c>
    </row>
    <row r="9" spans="1:6" x14ac:dyDescent="0.25">
      <c r="A9" s="9"/>
      <c r="B9" s="10"/>
      <c r="C9" s="9"/>
      <c r="D9" s="9"/>
      <c r="E9" s="9"/>
      <c r="F9" s="9"/>
    </row>
    <row r="10" spans="1:6" x14ac:dyDescent="0.25">
      <c r="A10" s="5" t="s">
        <v>3</v>
      </c>
      <c r="B10" s="6">
        <v>21304567</v>
      </c>
      <c r="C10" s="7">
        <v>21582871</v>
      </c>
      <c r="D10" s="8">
        <v>20557902</v>
      </c>
      <c r="E10" s="8">
        <v>20516115</v>
      </c>
      <c r="F10" s="8">
        <v>18772610</v>
      </c>
    </row>
    <row r="11" spans="1:6" x14ac:dyDescent="0.25">
      <c r="A11" s="5"/>
      <c r="B11" s="6"/>
      <c r="C11" s="5"/>
      <c r="D11" s="5"/>
      <c r="E11" s="5"/>
      <c r="F11" s="5"/>
    </row>
    <row r="12" spans="1:6" x14ac:dyDescent="0.25">
      <c r="A12" s="5" t="s">
        <v>4</v>
      </c>
      <c r="B12" s="6">
        <f>14803915-2805831</f>
        <v>11998084</v>
      </c>
      <c r="C12" s="7">
        <v>10844066</v>
      </c>
      <c r="D12" s="8">
        <v>10576414</v>
      </c>
      <c r="E12" s="8">
        <v>8872968</v>
      </c>
      <c r="F12" s="8">
        <v>8273434</v>
      </c>
    </row>
    <row r="13" spans="1:6" x14ac:dyDescent="0.25">
      <c r="A13" s="5"/>
      <c r="B13" s="6"/>
      <c r="C13" s="5"/>
      <c r="D13" s="8"/>
      <c r="E13" s="8"/>
      <c r="F13" s="8"/>
    </row>
    <row r="14" spans="1:6" x14ac:dyDescent="0.25">
      <c r="A14" s="5" t="s">
        <v>5</v>
      </c>
      <c r="B14" s="6">
        <v>2794261</v>
      </c>
      <c r="C14" s="7">
        <v>2630993</v>
      </c>
      <c r="D14" s="8">
        <v>2692501</v>
      </c>
      <c r="E14" s="8">
        <v>2852630</v>
      </c>
      <c r="F14" s="8">
        <v>2353303</v>
      </c>
    </row>
    <row r="15" spans="1:6" x14ac:dyDescent="0.25">
      <c r="A15" s="5"/>
      <c r="B15" s="6"/>
      <c r="C15" s="5"/>
      <c r="D15" s="8"/>
      <c r="E15" s="8"/>
      <c r="F15" s="8"/>
    </row>
    <row r="16" spans="1:6" x14ac:dyDescent="0.25">
      <c r="A16" s="5" t="s">
        <v>6</v>
      </c>
      <c r="B16" s="6">
        <v>5925919</v>
      </c>
      <c r="C16" s="7">
        <v>4202142</v>
      </c>
      <c r="D16" s="8">
        <v>4325800</v>
      </c>
      <c r="E16" s="8">
        <v>5424299</v>
      </c>
      <c r="F16" s="8">
        <v>5069616</v>
      </c>
    </row>
    <row r="17" spans="1:6" ht="15.75" thickBot="1" x14ac:dyDescent="0.3">
      <c r="A17" s="11" t="s">
        <v>7</v>
      </c>
      <c r="B17" s="12">
        <f>SUM(B8:B16)</f>
        <v>77810684</v>
      </c>
      <c r="C17" s="13">
        <f>SUM(C8:C16)</f>
        <v>70455101</v>
      </c>
      <c r="D17" s="13">
        <f>SUM(D8:D16)</f>
        <v>68329396</v>
      </c>
      <c r="E17" s="13">
        <f>SUM(E8:E16)</f>
        <v>65469974</v>
      </c>
      <c r="F17" s="13">
        <f t="shared" ref="F17" si="0">SUM(F8:F16)</f>
        <v>59659825</v>
      </c>
    </row>
    <row r="18" spans="1:6" ht="15.75" thickTop="1" x14ac:dyDescent="0.25"/>
  </sheetData>
  <mergeCells count="2">
    <mergeCell ref="A3:F3"/>
    <mergeCell ref="A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179A-A0F5-4549-8AFA-5BD524D1C5E1}">
  <sheetPr>
    <tabColor rgb="FF0070C0"/>
  </sheetPr>
  <dimension ref="A2:F15"/>
  <sheetViews>
    <sheetView workbookViewId="0">
      <selection activeCell="E14" sqref="E14"/>
    </sheetView>
  </sheetViews>
  <sheetFormatPr defaultRowHeight="15" x14ac:dyDescent="0.25"/>
  <cols>
    <col min="1" max="1" width="19.5703125" customWidth="1"/>
    <col min="2" max="2" width="12.28515625" customWidth="1"/>
    <col min="3" max="3" width="12.42578125" customWidth="1"/>
    <col min="4" max="4" width="14.28515625" customWidth="1"/>
    <col min="5" max="5" width="14" customWidth="1"/>
    <col min="6" max="6" width="13.140625" customWidth="1"/>
  </cols>
  <sheetData>
    <row r="2" spans="1:6" x14ac:dyDescent="0.25">
      <c r="A2" s="85" t="s">
        <v>8</v>
      </c>
      <c r="B2" s="85"/>
      <c r="C2" s="85"/>
      <c r="D2" s="85"/>
      <c r="E2" s="85"/>
      <c r="F2" s="85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86" t="s">
        <v>1</v>
      </c>
      <c r="B4" s="86"/>
      <c r="C4" s="86"/>
      <c r="D4" s="86"/>
      <c r="E4" s="86"/>
      <c r="F4" s="86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4"/>
      <c r="B6" s="4">
        <v>2021</v>
      </c>
      <c r="C6" s="4">
        <v>2020</v>
      </c>
      <c r="D6" s="4">
        <v>2019</v>
      </c>
      <c r="E6" s="4">
        <v>2018</v>
      </c>
      <c r="F6" s="4">
        <v>2017</v>
      </c>
    </row>
    <row r="7" spans="1:6" x14ac:dyDescent="0.25">
      <c r="A7" s="3" t="s">
        <v>9</v>
      </c>
      <c r="B7" s="15">
        <v>24459000</v>
      </c>
      <c r="C7" s="16">
        <v>24069000</v>
      </c>
      <c r="D7" s="17">
        <v>24095000</v>
      </c>
      <c r="E7" s="17">
        <v>19044000</v>
      </c>
      <c r="F7" s="17">
        <v>17818000</v>
      </c>
    </row>
    <row r="8" spans="1:6" x14ac:dyDescent="0.25">
      <c r="A8" s="3"/>
      <c r="B8" s="15"/>
      <c r="C8" s="3"/>
      <c r="D8" s="17"/>
      <c r="E8" s="17"/>
      <c r="F8" s="17"/>
    </row>
    <row r="9" spans="1:6" x14ac:dyDescent="0.25">
      <c r="A9" s="3" t="s">
        <v>10</v>
      </c>
      <c r="B9" s="15">
        <v>2020000</v>
      </c>
      <c r="C9" s="16">
        <v>1957000</v>
      </c>
      <c r="D9" s="17">
        <v>1521000</v>
      </c>
      <c r="E9" s="17">
        <v>1431000</v>
      </c>
      <c r="F9" s="17">
        <v>2165000</v>
      </c>
    </row>
    <row r="10" spans="1:6" x14ac:dyDescent="0.25">
      <c r="A10" s="3"/>
      <c r="B10" s="15"/>
      <c r="C10" s="3"/>
      <c r="D10" s="17"/>
      <c r="E10" s="17"/>
      <c r="F10" s="17"/>
    </row>
    <row r="11" spans="1:6" x14ac:dyDescent="0.25">
      <c r="A11" s="3" t="s">
        <v>11</v>
      </c>
      <c r="B11" s="15">
        <v>1836000</v>
      </c>
      <c r="C11" s="16">
        <v>2657000</v>
      </c>
      <c r="D11" s="17">
        <v>11568000</v>
      </c>
      <c r="E11" s="17">
        <v>1734000</v>
      </c>
      <c r="F11" s="17">
        <v>3232000</v>
      </c>
    </row>
    <row r="12" spans="1:6" x14ac:dyDescent="0.25">
      <c r="A12" s="3"/>
      <c r="B12" s="15"/>
      <c r="C12" s="3"/>
      <c r="D12" s="17"/>
      <c r="E12" s="17"/>
      <c r="F12" s="17"/>
    </row>
    <row r="13" spans="1:6" x14ac:dyDescent="0.25">
      <c r="A13" s="3" t="s">
        <v>12</v>
      </c>
      <c r="B13" s="15">
        <v>2047000</v>
      </c>
      <c r="C13" s="16">
        <v>1814000</v>
      </c>
      <c r="D13" s="17">
        <v>2029000</v>
      </c>
      <c r="E13" s="17">
        <v>2018000</v>
      </c>
      <c r="F13" s="17">
        <v>1667000</v>
      </c>
    </row>
    <row r="14" spans="1:6" ht="15.75" thickBot="1" x14ac:dyDescent="0.3">
      <c r="A14" s="18" t="s">
        <v>7</v>
      </c>
      <c r="B14" s="19">
        <f>SUM(B7:B13)</f>
        <v>30362000</v>
      </c>
      <c r="C14" s="20">
        <f>SUM(C7:C13)</f>
        <v>30497000</v>
      </c>
      <c r="D14" s="20">
        <f>SUM(D7:D13)</f>
        <v>39213000</v>
      </c>
      <c r="E14" s="20">
        <f>SUM(E7:E13)</f>
        <v>24227000</v>
      </c>
      <c r="F14" s="20">
        <f t="shared" ref="F14" si="0">SUM(F7:F13)</f>
        <v>24882000</v>
      </c>
    </row>
    <row r="15" spans="1:6" ht="15.75" thickTop="1" x14ac:dyDescent="0.25"/>
  </sheetData>
  <mergeCells count="2">
    <mergeCell ref="A2:F2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B8D68-5AA5-4FC5-A1FD-1058D3DB86F0}">
  <sheetPr>
    <tabColor rgb="FF0070C0"/>
  </sheetPr>
  <dimension ref="A1:C22"/>
  <sheetViews>
    <sheetView workbookViewId="0">
      <selection activeCell="B9" sqref="B9"/>
    </sheetView>
  </sheetViews>
  <sheetFormatPr defaultRowHeight="15" x14ac:dyDescent="0.25"/>
  <cols>
    <col min="1" max="1" width="37.5703125" customWidth="1"/>
    <col min="2" max="2" width="15.140625" customWidth="1"/>
    <col min="3" max="4" width="9.140625" customWidth="1"/>
  </cols>
  <sheetData>
    <row r="1" spans="1:3" ht="15.75" thickBot="1" x14ac:dyDescent="0.3">
      <c r="A1" s="87" t="s">
        <v>34</v>
      </c>
      <c r="B1" s="87"/>
      <c r="C1" s="87"/>
    </row>
    <row r="2" spans="1:3" ht="15.75" thickBot="1" x14ac:dyDescent="0.3">
      <c r="A2" s="21" t="s">
        <v>13</v>
      </c>
      <c r="B2" s="22" t="s">
        <v>14</v>
      </c>
      <c r="C2" s="23" t="s">
        <v>15</v>
      </c>
    </row>
    <row r="3" spans="1:3" ht="15.75" thickBot="1" x14ac:dyDescent="0.3">
      <c r="A3" s="33" t="s">
        <v>16</v>
      </c>
      <c r="B3" s="34">
        <f>'[1]General Ranking  Working'!C3</f>
        <v>0.21747612448696635</v>
      </c>
      <c r="C3" s="35">
        <f t="shared" ref="C3:C21" si="0">_xlfn.RANK.AVG(B3,$B$3:$B$21)</f>
        <v>1</v>
      </c>
    </row>
    <row r="4" spans="1:3" ht="15.75" thickBot="1" x14ac:dyDescent="0.3">
      <c r="A4" s="27" t="s">
        <v>17</v>
      </c>
      <c r="B4" s="28">
        <f>'[1]General Ranking  Working'!C4</f>
        <v>0.10620287054667198</v>
      </c>
      <c r="C4" s="35">
        <f t="shared" si="0"/>
        <v>2</v>
      </c>
    </row>
    <row r="5" spans="1:3" ht="15.75" thickBot="1" x14ac:dyDescent="0.3">
      <c r="A5" s="27" t="s">
        <v>20</v>
      </c>
      <c r="B5" s="28">
        <f>'[1]General Ranking  Working'!C7</f>
        <v>8.2315174096143404E-2</v>
      </c>
      <c r="C5" s="35">
        <f t="shared" si="0"/>
        <v>3</v>
      </c>
    </row>
    <row r="6" spans="1:3" ht="15.75" thickBot="1" x14ac:dyDescent="0.3">
      <c r="A6" s="27" t="s">
        <v>18</v>
      </c>
      <c r="B6" s="28">
        <f>'[1]General Ranking  Working'!C5</f>
        <v>8.0811524545909397E-2</v>
      </c>
      <c r="C6" s="35">
        <f t="shared" si="0"/>
        <v>4</v>
      </c>
    </row>
    <row r="7" spans="1:3" ht="15.75" thickBot="1" x14ac:dyDescent="0.3">
      <c r="A7" s="27" t="s">
        <v>22</v>
      </c>
      <c r="B7" s="28">
        <f>'[1]General Ranking  Working'!C9</f>
        <v>7.8613882895567394E-2</v>
      </c>
      <c r="C7" s="35">
        <f t="shared" si="0"/>
        <v>5</v>
      </c>
    </row>
    <row r="8" spans="1:3" ht="15.75" thickBot="1" x14ac:dyDescent="0.3">
      <c r="A8" s="27" t="s">
        <v>35</v>
      </c>
      <c r="B8" s="28">
        <f>'[1]General Ranking  Working'!C14</f>
        <v>7.6146355428516735E-2</v>
      </c>
      <c r="C8" s="35">
        <f t="shared" si="0"/>
        <v>6</v>
      </c>
    </row>
    <row r="9" spans="1:3" ht="15.75" thickBot="1" x14ac:dyDescent="0.3">
      <c r="A9" s="27" t="s">
        <v>21</v>
      </c>
      <c r="B9" s="28">
        <f>'[1]General Ranking  Working'!C8</f>
        <v>7.1082783438839836E-2</v>
      </c>
      <c r="C9" s="35">
        <f t="shared" si="0"/>
        <v>7</v>
      </c>
    </row>
    <row r="10" spans="1:3" ht="15.75" thickBot="1" x14ac:dyDescent="0.3">
      <c r="A10" s="27" t="s">
        <v>24</v>
      </c>
      <c r="B10" s="28">
        <f>'[1]General Ranking  Working'!C11</f>
        <v>5.8976476803622495E-2</v>
      </c>
      <c r="C10" s="35">
        <f t="shared" si="0"/>
        <v>8</v>
      </c>
    </row>
    <row r="11" spans="1:3" ht="15.75" thickBot="1" x14ac:dyDescent="0.3">
      <c r="A11" s="27" t="s">
        <v>25</v>
      </c>
      <c r="B11" s="28">
        <f>'[1]General Ranking  Working'!C12</f>
        <v>5.47225622640716E-2</v>
      </c>
      <c r="C11" s="35">
        <f t="shared" si="0"/>
        <v>9</v>
      </c>
    </row>
    <row r="12" spans="1:3" ht="15.75" thickBot="1" x14ac:dyDescent="0.3">
      <c r="A12" s="27" t="s">
        <v>26</v>
      </c>
      <c r="B12" s="28">
        <f>'[1]General Ranking  Working'!C13</f>
        <v>4.6240436596084927E-2</v>
      </c>
      <c r="C12" s="35">
        <f t="shared" si="0"/>
        <v>10</v>
      </c>
    </row>
    <row r="13" spans="1:3" ht="15.75" thickBot="1" x14ac:dyDescent="0.3">
      <c r="A13" s="27" t="s">
        <v>23</v>
      </c>
      <c r="B13" s="28">
        <f>'[1]General Ranking  Working'!C10</f>
        <v>3.7552683639177367E-2</v>
      </c>
      <c r="C13" s="35">
        <f t="shared" si="0"/>
        <v>11</v>
      </c>
    </row>
    <row r="14" spans="1:3" ht="15.75" thickBot="1" x14ac:dyDescent="0.3">
      <c r="A14" s="27" t="s">
        <v>28</v>
      </c>
      <c r="B14" s="28">
        <f>'[1]General Ranking  Working'!C16</f>
        <v>2.8453676104428026E-2</v>
      </c>
      <c r="C14" s="35">
        <f t="shared" si="0"/>
        <v>12</v>
      </c>
    </row>
    <row r="15" spans="1:3" ht="15.75" thickBot="1" x14ac:dyDescent="0.3">
      <c r="A15" s="27" t="s">
        <v>29</v>
      </c>
      <c r="B15" s="28">
        <f>'[1]General Ranking  Working'!C17</f>
        <v>2.3505769464769132E-2</v>
      </c>
      <c r="C15" s="35">
        <f t="shared" si="0"/>
        <v>13</v>
      </c>
    </row>
    <row r="16" spans="1:3" ht="15.75" thickBot="1" x14ac:dyDescent="0.3">
      <c r="A16" s="27" t="s">
        <v>30</v>
      </c>
      <c r="B16" s="28">
        <f>'[1]General Ranking  Working'!C18</f>
        <v>1.1091021896170453E-2</v>
      </c>
      <c r="C16" s="35">
        <f t="shared" si="0"/>
        <v>14</v>
      </c>
    </row>
    <row r="17" spans="1:3" ht="15.75" thickBot="1" x14ac:dyDescent="0.3">
      <c r="A17" s="27" t="s">
        <v>27</v>
      </c>
      <c r="B17" s="28">
        <f>'[1]General Ranking  Working'!C15</f>
        <v>1.0229957623814231E-2</v>
      </c>
      <c r="C17" s="35">
        <f t="shared" si="0"/>
        <v>15</v>
      </c>
    </row>
    <row r="18" spans="1:3" ht="15.75" thickBot="1" x14ac:dyDescent="0.3">
      <c r="A18" s="27" t="s">
        <v>31</v>
      </c>
      <c r="B18" s="28">
        <f>'[1]General Ranking  Working'!C19</f>
        <v>7.9680574456844518E-3</v>
      </c>
      <c r="C18" s="35">
        <f t="shared" si="0"/>
        <v>16</v>
      </c>
    </row>
    <row r="19" spans="1:3" ht="15.75" thickBot="1" x14ac:dyDescent="0.3">
      <c r="A19" s="27" t="s">
        <v>33</v>
      </c>
      <c r="B19" s="28">
        <f>'[1]General Ranking  Working'!C21</f>
        <v>5.0250168730042264E-3</v>
      </c>
      <c r="C19" s="35">
        <f t="shared" si="0"/>
        <v>17</v>
      </c>
    </row>
    <row r="20" spans="1:3" ht="15.75" thickBot="1" x14ac:dyDescent="0.3">
      <c r="A20" s="27" t="s">
        <v>32</v>
      </c>
      <c r="B20" s="28">
        <f>'[1]General Ranking  Working'!C20</f>
        <v>3.5856258505580032E-3</v>
      </c>
      <c r="C20" s="35">
        <f t="shared" si="0"/>
        <v>18</v>
      </c>
    </row>
    <row r="21" spans="1:3" ht="15.75" thickBot="1" x14ac:dyDescent="0.3">
      <c r="A21" s="31" t="s">
        <v>19</v>
      </c>
      <c r="B21" s="32">
        <f>'[1]General Ranking  Working'!C6</f>
        <v>0</v>
      </c>
      <c r="C21" s="35">
        <f t="shared" si="0"/>
        <v>19</v>
      </c>
    </row>
    <row r="22" spans="1:3" ht="15.75" thickBot="1" x14ac:dyDescent="0.3">
      <c r="A22" s="24" t="s">
        <v>7</v>
      </c>
      <c r="B22" s="25">
        <f>SUM(B3:B21)</f>
        <v>1.0000000000000002</v>
      </c>
      <c r="C22" s="26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29BA-1BDB-4EF0-A9B6-9C85EDE4253C}">
  <sheetPr>
    <tabColor rgb="FF0070C0"/>
  </sheetPr>
  <dimension ref="A1:C12"/>
  <sheetViews>
    <sheetView workbookViewId="0">
      <selection activeCell="C14" sqref="C14"/>
    </sheetView>
  </sheetViews>
  <sheetFormatPr defaultRowHeight="15" x14ac:dyDescent="0.25"/>
  <cols>
    <col min="1" max="1" width="29.28515625" customWidth="1"/>
    <col min="2" max="2" width="15.5703125" customWidth="1"/>
  </cols>
  <sheetData>
    <row r="1" spans="1:3" x14ac:dyDescent="0.25">
      <c r="A1" s="1" t="s">
        <v>36</v>
      </c>
      <c r="B1" s="1"/>
    </row>
    <row r="2" spans="1:3" ht="15.75" thickBot="1" x14ac:dyDescent="0.3"/>
    <row r="3" spans="1:3" ht="15.75" thickBot="1" x14ac:dyDescent="0.3">
      <c r="A3" s="22" t="s">
        <v>13</v>
      </c>
      <c r="B3" s="22" t="s">
        <v>14</v>
      </c>
      <c r="C3" s="23" t="s">
        <v>15</v>
      </c>
    </row>
    <row r="4" spans="1:3" x14ac:dyDescent="0.25">
      <c r="A4" s="27" t="s">
        <v>20</v>
      </c>
      <c r="B4" s="28">
        <f>'[1]Life Ranking  working'!C5</f>
        <v>0.60723931229826755</v>
      </c>
      <c r="C4" s="40">
        <f t="shared" ref="C4:C11" si="0">_xlfn.RANK.AVG(B4,$B$4:$B$11)</f>
        <v>1</v>
      </c>
    </row>
    <row r="5" spans="1:3" x14ac:dyDescent="0.25">
      <c r="A5" s="27" t="s">
        <v>37</v>
      </c>
      <c r="B5" s="28">
        <f>'[1]Life Ranking  working'!C6</f>
        <v>0.10750279955207166</v>
      </c>
      <c r="C5" s="40">
        <f t="shared" si="0"/>
        <v>2</v>
      </c>
    </row>
    <row r="6" spans="1:3" x14ac:dyDescent="0.25">
      <c r="A6" s="27" t="s">
        <v>38</v>
      </c>
      <c r="B6" s="28">
        <f>'[1]Life Ranking  working'!C7</f>
        <v>8.8004742770568467E-2</v>
      </c>
      <c r="C6" s="40">
        <f t="shared" si="0"/>
        <v>3</v>
      </c>
    </row>
    <row r="7" spans="1:3" x14ac:dyDescent="0.25">
      <c r="A7" s="27" t="s">
        <v>39</v>
      </c>
      <c r="B7" s="28">
        <f>'[1]Life Ranking  working'!C8</f>
        <v>8.7115473288979645E-2</v>
      </c>
      <c r="C7" s="40">
        <f t="shared" si="0"/>
        <v>4</v>
      </c>
    </row>
    <row r="8" spans="1:3" x14ac:dyDescent="0.25">
      <c r="A8" s="27" t="s">
        <v>28</v>
      </c>
      <c r="B8" s="28">
        <f>'[1]Life Ranking  working'!C11</f>
        <v>4.1795665634674919E-2</v>
      </c>
      <c r="C8" s="40">
        <f t="shared" si="0"/>
        <v>5</v>
      </c>
    </row>
    <row r="9" spans="1:3" x14ac:dyDescent="0.25">
      <c r="A9" s="27" t="s">
        <v>40</v>
      </c>
      <c r="B9" s="28">
        <f>'[1]Life Ranking  working'!C10</f>
        <v>3.5373163823200056E-2</v>
      </c>
      <c r="C9" s="40">
        <f t="shared" si="0"/>
        <v>6</v>
      </c>
    </row>
    <row r="10" spans="1:3" x14ac:dyDescent="0.25">
      <c r="A10" s="27" t="s">
        <v>41</v>
      </c>
      <c r="B10" s="28">
        <f>'[1]Life Ranking  working'!C9</f>
        <v>3.2968842632237663E-2</v>
      </c>
      <c r="C10" s="40">
        <f t="shared" si="0"/>
        <v>7</v>
      </c>
    </row>
    <row r="11" spans="1:3" ht="15.75" thickBot="1" x14ac:dyDescent="0.3">
      <c r="A11" s="38" t="s">
        <v>42</v>
      </c>
      <c r="B11" s="39">
        <f>'[1]Life Ranking  working'!C4</f>
        <v>0</v>
      </c>
      <c r="C11" s="40">
        <f t="shared" si="0"/>
        <v>8</v>
      </c>
    </row>
    <row r="12" spans="1:3" ht="15.75" thickBot="1" x14ac:dyDescent="0.3">
      <c r="A12" s="22" t="s">
        <v>7</v>
      </c>
      <c r="B12" s="36">
        <f>SUM(B4:B11)</f>
        <v>1</v>
      </c>
      <c r="C12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C189-DA2F-4F91-8F6D-0FBAB77398D8}">
  <sheetPr>
    <tabColor rgb="FF0070C0"/>
  </sheetPr>
  <dimension ref="A1:C10"/>
  <sheetViews>
    <sheetView workbookViewId="0">
      <selection activeCell="A14" sqref="A14"/>
    </sheetView>
  </sheetViews>
  <sheetFormatPr defaultRowHeight="15" x14ac:dyDescent="0.25"/>
  <cols>
    <col min="1" max="1" width="20.42578125" customWidth="1"/>
    <col min="2" max="2" width="15.7109375" customWidth="1"/>
    <col min="3" max="3" width="10.140625" customWidth="1"/>
  </cols>
  <sheetData>
    <row r="1" spans="1:3" x14ac:dyDescent="0.25">
      <c r="A1" s="1" t="s">
        <v>43</v>
      </c>
      <c r="B1" s="1"/>
    </row>
    <row r="2" spans="1:3" ht="15.75" thickBot="1" x14ac:dyDescent="0.3"/>
    <row r="3" spans="1:3" ht="15.75" thickBot="1" x14ac:dyDescent="0.3">
      <c r="A3" s="22" t="s">
        <v>13</v>
      </c>
      <c r="B3" s="22" t="s">
        <v>14</v>
      </c>
      <c r="C3" s="23" t="s">
        <v>15</v>
      </c>
    </row>
    <row r="4" spans="1:3" x14ac:dyDescent="0.25">
      <c r="A4" s="38" t="s">
        <v>20</v>
      </c>
      <c r="B4" s="39">
        <f>'[1]Ordinary Life Ranking Working '!C4</f>
        <v>0.62206140888834371</v>
      </c>
      <c r="C4" s="40">
        <f t="shared" ref="C4:C9" si="0">_xlfn.RANK.AVG(B4,$B$4:$B$9)</f>
        <v>1</v>
      </c>
    </row>
    <row r="5" spans="1:3" x14ac:dyDescent="0.25">
      <c r="A5" s="27" t="s">
        <v>37</v>
      </c>
      <c r="B5" s="28">
        <f>'[1]Ordinary Life Ranking Working '!C7</f>
        <v>0.11664418005642095</v>
      </c>
      <c r="C5" s="40">
        <f t="shared" si="0"/>
        <v>2</v>
      </c>
    </row>
    <row r="6" spans="1:3" x14ac:dyDescent="0.25">
      <c r="A6" s="27" t="s">
        <v>38</v>
      </c>
      <c r="B6" s="28">
        <f>'[1]Ordinary Life Ranking Working '!C6</f>
        <v>0.10924404104828489</v>
      </c>
      <c r="C6" s="40">
        <f t="shared" si="0"/>
        <v>3</v>
      </c>
    </row>
    <row r="7" spans="1:3" x14ac:dyDescent="0.25">
      <c r="A7" s="27" t="s">
        <v>39</v>
      </c>
      <c r="B7" s="28">
        <f>'[1]Ordinary Life Ranking Working '!C9</f>
        <v>0.10814015290894967</v>
      </c>
      <c r="C7" s="40">
        <f t="shared" si="0"/>
        <v>4</v>
      </c>
    </row>
    <row r="8" spans="1:3" x14ac:dyDescent="0.25">
      <c r="A8" s="27" t="s">
        <v>40</v>
      </c>
      <c r="B8" s="28">
        <f>'[1]Ordinary Life Ranking Working '!C8</f>
        <v>4.3910217098000734E-2</v>
      </c>
      <c r="C8" s="40">
        <f t="shared" si="0"/>
        <v>5</v>
      </c>
    </row>
    <row r="9" spans="1:3" ht="15.75" thickBot="1" x14ac:dyDescent="0.3">
      <c r="A9" s="29" t="s">
        <v>19</v>
      </c>
      <c r="B9" s="30">
        <f>'[1]Ordinary Life Ranking Working '!C5</f>
        <v>0</v>
      </c>
      <c r="C9" s="40">
        <f t="shared" si="0"/>
        <v>6</v>
      </c>
    </row>
    <row r="10" spans="1:3" ht="15.75" thickBot="1" x14ac:dyDescent="0.3">
      <c r="A10" s="41" t="s">
        <v>7</v>
      </c>
      <c r="B10" s="42">
        <f>SUM(B4:B9)</f>
        <v>0.99999999999999989</v>
      </c>
      <c r="C10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C150-B939-48FE-B434-206790CE0031}">
  <sheetPr>
    <tabColor rgb="FF0070C0"/>
  </sheetPr>
  <dimension ref="A4:J30"/>
  <sheetViews>
    <sheetView workbookViewId="0">
      <selection activeCell="F29" sqref="F29"/>
    </sheetView>
  </sheetViews>
  <sheetFormatPr defaultRowHeight="12.75" x14ac:dyDescent="0.2"/>
  <cols>
    <col min="1" max="1" width="23.85546875" style="52" bestFit="1" customWidth="1"/>
    <col min="2" max="2" width="15" style="52" bestFit="1" customWidth="1"/>
    <col min="3" max="3" width="17" style="52" bestFit="1" customWidth="1"/>
    <col min="4" max="4" width="13.5703125" style="52" bestFit="1" customWidth="1"/>
    <col min="5" max="5" width="14.140625" style="52" customWidth="1"/>
    <col min="6" max="6" width="16.140625" style="52" customWidth="1"/>
    <col min="7" max="7" width="9.85546875" style="52" bestFit="1" customWidth="1"/>
    <col min="8" max="256" width="9.140625" style="52"/>
    <col min="257" max="257" width="23.85546875" style="52" bestFit="1" customWidth="1"/>
    <col min="258" max="258" width="15" style="52" bestFit="1" customWidth="1"/>
    <col min="259" max="259" width="17" style="52" bestFit="1" customWidth="1"/>
    <col min="260" max="260" width="13.5703125" style="52" bestFit="1" customWidth="1"/>
    <col min="261" max="261" width="14.140625" style="52" customWidth="1"/>
    <col min="262" max="262" width="16.140625" style="52" customWidth="1"/>
    <col min="263" max="263" width="9.85546875" style="52" bestFit="1" customWidth="1"/>
    <col min="264" max="512" width="9.140625" style="52"/>
    <col min="513" max="513" width="23.85546875" style="52" bestFit="1" customWidth="1"/>
    <col min="514" max="514" width="15" style="52" bestFit="1" customWidth="1"/>
    <col min="515" max="515" width="17" style="52" bestFit="1" customWidth="1"/>
    <col min="516" max="516" width="13.5703125" style="52" bestFit="1" customWidth="1"/>
    <col min="517" max="517" width="14.140625" style="52" customWidth="1"/>
    <col min="518" max="518" width="16.140625" style="52" customWidth="1"/>
    <col min="519" max="519" width="9.85546875" style="52" bestFit="1" customWidth="1"/>
    <col min="520" max="768" width="9.140625" style="52"/>
    <col min="769" max="769" width="23.85546875" style="52" bestFit="1" customWidth="1"/>
    <col min="770" max="770" width="15" style="52" bestFit="1" customWidth="1"/>
    <col min="771" max="771" width="17" style="52" bestFit="1" customWidth="1"/>
    <col min="772" max="772" width="13.5703125" style="52" bestFit="1" customWidth="1"/>
    <col min="773" max="773" width="14.140625" style="52" customWidth="1"/>
    <col min="774" max="774" width="16.140625" style="52" customWidth="1"/>
    <col min="775" max="775" width="9.85546875" style="52" bestFit="1" customWidth="1"/>
    <col min="776" max="1024" width="9.140625" style="52"/>
    <col min="1025" max="1025" width="23.85546875" style="52" bestFit="1" customWidth="1"/>
    <col min="1026" max="1026" width="15" style="52" bestFit="1" customWidth="1"/>
    <col min="1027" max="1027" width="17" style="52" bestFit="1" customWidth="1"/>
    <col min="1028" max="1028" width="13.5703125" style="52" bestFit="1" customWidth="1"/>
    <col min="1029" max="1029" width="14.140625" style="52" customWidth="1"/>
    <col min="1030" max="1030" width="16.140625" style="52" customWidth="1"/>
    <col min="1031" max="1031" width="9.85546875" style="52" bestFit="1" customWidth="1"/>
    <col min="1032" max="1280" width="9.140625" style="52"/>
    <col min="1281" max="1281" width="23.85546875" style="52" bestFit="1" customWidth="1"/>
    <col min="1282" max="1282" width="15" style="52" bestFit="1" customWidth="1"/>
    <col min="1283" max="1283" width="17" style="52" bestFit="1" customWidth="1"/>
    <col min="1284" max="1284" width="13.5703125" style="52" bestFit="1" customWidth="1"/>
    <col min="1285" max="1285" width="14.140625" style="52" customWidth="1"/>
    <col min="1286" max="1286" width="16.140625" style="52" customWidth="1"/>
    <col min="1287" max="1287" width="9.85546875" style="52" bestFit="1" customWidth="1"/>
    <col min="1288" max="1536" width="9.140625" style="52"/>
    <col min="1537" max="1537" width="23.85546875" style="52" bestFit="1" customWidth="1"/>
    <col min="1538" max="1538" width="15" style="52" bestFit="1" customWidth="1"/>
    <col min="1539" max="1539" width="17" style="52" bestFit="1" customWidth="1"/>
    <col min="1540" max="1540" width="13.5703125" style="52" bestFit="1" customWidth="1"/>
    <col min="1541" max="1541" width="14.140625" style="52" customWidth="1"/>
    <col min="1542" max="1542" width="16.140625" style="52" customWidth="1"/>
    <col min="1543" max="1543" width="9.85546875" style="52" bestFit="1" customWidth="1"/>
    <col min="1544" max="1792" width="9.140625" style="52"/>
    <col min="1793" max="1793" width="23.85546875" style="52" bestFit="1" customWidth="1"/>
    <col min="1794" max="1794" width="15" style="52" bestFit="1" customWidth="1"/>
    <col min="1795" max="1795" width="17" style="52" bestFit="1" customWidth="1"/>
    <col min="1796" max="1796" width="13.5703125" style="52" bestFit="1" customWidth="1"/>
    <col min="1797" max="1797" width="14.140625" style="52" customWidth="1"/>
    <col min="1798" max="1798" width="16.140625" style="52" customWidth="1"/>
    <col min="1799" max="1799" width="9.85546875" style="52" bestFit="1" customWidth="1"/>
    <col min="1800" max="2048" width="9.140625" style="52"/>
    <col min="2049" max="2049" width="23.85546875" style="52" bestFit="1" customWidth="1"/>
    <col min="2050" max="2050" width="15" style="52" bestFit="1" customWidth="1"/>
    <col min="2051" max="2051" width="17" style="52" bestFit="1" customWidth="1"/>
    <col min="2052" max="2052" width="13.5703125" style="52" bestFit="1" customWidth="1"/>
    <col min="2053" max="2053" width="14.140625" style="52" customWidth="1"/>
    <col min="2054" max="2054" width="16.140625" style="52" customWidth="1"/>
    <col min="2055" max="2055" width="9.85546875" style="52" bestFit="1" customWidth="1"/>
    <col min="2056" max="2304" width="9.140625" style="52"/>
    <col min="2305" max="2305" width="23.85546875" style="52" bestFit="1" customWidth="1"/>
    <col min="2306" max="2306" width="15" style="52" bestFit="1" customWidth="1"/>
    <col min="2307" max="2307" width="17" style="52" bestFit="1" customWidth="1"/>
    <col min="2308" max="2308" width="13.5703125" style="52" bestFit="1" customWidth="1"/>
    <col min="2309" max="2309" width="14.140625" style="52" customWidth="1"/>
    <col min="2310" max="2310" width="16.140625" style="52" customWidth="1"/>
    <col min="2311" max="2311" width="9.85546875" style="52" bestFit="1" customWidth="1"/>
    <col min="2312" max="2560" width="9.140625" style="52"/>
    <col min="2561" max="2561" width="23.85546875" style="52" bestFit="1" customWidth="1"/>
    <col min="2562" max="2562" width="15" style="52" bestFit="1" customWidth="1"/>
    <col min="2563" max="2563" width="17" style="52" bestFit="1" customWidth="1"/>
    <col min="2564" max="2564" width="13.5703125" style="52" bestFit="1" customWidth="1"/>
    <col min="2565" max="2565" width="14.140625" style="52" customWidth="1"/>
    <col min="2566" max="2566" width="16.140625" style="52" customWidth="1"/>
    <col min="2567" max="2567" width="9.85546875" style="52" bestFit="1" customWidth="1"/>
    <col min="2568" max="2816" width="9.140625" style="52"/>
    <col min="2817" max="2817" width="23.85546875" style="52" bestFit="1" customWidth="1"/>
    <col min="2818" max="2818" width="15" style="52" bestFit="1" customWidth="1"/>
    <col min="2819" max="2819" width="17" style="52" bestFit="1" customWidth="1"/>
    <col min="2820" max="2820" width="13.5703125" style="52" bestFit="1" customWidth="1"/>
    <col min="2821" max="2821" width="14.140625" style="52" customWidth="1"/>
    <col min="2822" max="2822" width="16.140625" style="52" customWidth="1"/>
    <col min="2823" max="2823" width="9.85546875" style="52" bestFit="1" customWidth="1"/>
    <col min="2824" max="3072" width="9.140625" style="52"/>
    <col min="3073" max="3073" width="23.85546875" style="52" bestFit="1" customWidth="1"/>
    <col min="3074" max="3074" width="15" style="52" bestFit="1" customWidth="1"/>
    <col min="3075" max="3075" width="17" style="52" bestFit="1" customWidth="1"/>
    <col min="3076" max="3076" width="13.5703125" style="52" bestFit="1" customWidth="1"/>
    <col min="3077" max="3077" width="14.140625" style="52" customWidth="1"/>
    <col min="3078" max="3078" width="16.140625" style="52" customWidth="1"/>
    <col min="3079" max="3079" width="9.85546875" style="52" bestFit="1" customWidth="1"/>
    <col min="3080" max="3328" width="9.140625" style="52"/>
    <col min="3329" max="3329" width="23.85546875" style="52" bestFit="1" customWidth="1"/>
    <col min="3330" max="3330" width="15" style="52" bestFit="1" customWidth="1"/>
    <col min="3331" max="3331" width="17" style="52" bestFit="1" customWidth="1"/>
    <col min="3332" max="3332" width="13.5703125" style="52" bestFit="1" customWidth="1"/>
    <col min="3333" max="3333" width="14.140625" style="52" customWidth="1"/>
    <col min="3334" max="3334" width="16.140625" style="52" customWidth="1"/>
    <col min="3335" max="3335" width="9.85546875" style="52" bestFit="1" customWidth="1"/>
    <col min="3336" max="3584" width="9.140625" style="52"/>
    <col min="3585" max="3585" width="23.85546875" style="52" bestFit="1" customWidth="1"/>
    <col min="3586" max="3586" width="15" style="52" bestFit="1" customWidth="1"/>
    <col min="3587" max="3587" width="17" style="52" bestFit="1" customWidth="1"/>
    <col min="3588" max="3588" width="13.5703125" style="52" bestFit="1" customWidth="1"/>
    <col min="3589" max="3589" width="14.140625" style="52" customWidth="1"/>
    <col min="3590" max="3590" width="16.140625" style="52" customWidth="1"/>
    <col min="3591" max="3591" width="9.85546875" style="52" bestFit="1" customWidth="1"/>
    <col min="3592" max="3840" width="9.140625" style="52"/>
    <col min="3841" max="3841" width="23.85546875" style="52" bestFit="1" customWidth="1"/>
    <col min="3842" max="3842" width="15" style="52" bestFit="1" customWidth="1"/>
    <col min="3843" max="3843" width="17" style="52" bestFit="1" customWidth="1"/>
    <col min="3844" max="3844" width="13.5703125" style="52" bestFit="1" customWidth="1"/>
    <col min="3845" max="3845" width="14.140625" style="52" customWidth="1"/>
    <col min="3846" max="3846" width="16.140625" style="52" customWidth="1"/>
    <col min="3847" max="3847" width="9.85546875" style="52" bestFit="1" customWidth="1"/>
    <col min="3848" max="4096" width="9.140625" style="52"/>
    <col min="4097" max="4097" width="23.85546875" style="52" bestFit="1" customWidth="1"/>
    <col min="4098" max="4098" width="15" style="52" bestFit="1" customWidth="1"/>
    <col min="4099" max="4099" width="17" style="52" bestFit="1" customWidth="1"/>
    <col min="4100" max="4100" width="13.5703125" style="52" bestFit="1" customWidth="1"/>
    <col min="4101" max="4101" width="14.140625" style="52" customWidth="1"/>
    <col min="4102" max="4102" width="16.140625" style="52" customWidth="1"/>
    <col min="4103" max="4103" width="9.85546875" style="52" bestFit="1" customWidth="1"/>
    <col min="4104" max="4352" width="9.140625" style="52"/>
    <col min="4353" max="4353" width="23.85546875" style="52" bestFit="1" customWidth="1"/>
    <col min="4354" max="4354" width="15" style="52" bestFit="1" customWidth="1"/>
    <col min="4355" max="4355" width="17" style="52" bestFit="1" customWidth="1"/>
    <col min="4356" max="4356" width="13.5703125" style="52" bestFit="1" customWidth="1"/>
    <col min="4357" max="4357" width="14.140625" style="52" customWidth="1"/>
    <col min="4358" max="4358" width="16.140625" style="52" customWidth="1"/>
    <col min="4359" max="4359" width="9.85546875" style="52" bestFit="1" customWidth="1"/>
    <col min="4360" max="4608" width="9.140625" style="52"/>
    <col min="4609" max="4609" width="23.85546875" style="52" bestFit="1" customWidth="1"/>
    <col min="4610" max="4610" width="15" style="52" bestFit="1" customWidth="1"/>
    <col min="4611" max="4611" width="17" style="52" bestFit="1" customWidth="1"/>
    <col min="4612" max="4612" width="13.5703125" style="52" bestFit="1" customWidth="1"/>
    <col min="4613" max="4613" width="14.140625" style="52" customWidth="1"/>
    <col min="4614" max="4614" width="16.140625" style="52" customWidth="1"/>
    <col min="4615" max="4615" width="9.85546875" style="52" bestFit="1" customWidth="1"/>
    <col min="4616" max="4864" width="9.140625" style="52"/>
    <col min="4865" max="4865" width="23.85546875" style="52" bestFit="1" customWidth="1"/>
    <col min="4866" max="4866" width="15" style="52" bestFit="1" customWidth="1"/>
    <col min="4867" max="4867" width="17" style="52" bestFit="1" customWidth="1"/>
    <col min="4868" max="4868" width="13.5703125" style="52" bestFit="1" customWidth="1"/>
    <col min="4869" max="4869" width="14.140625" style="52" customWidth="1"/>
    <col min="4870" max="4870" width="16.140625" style="52" customWidth="1"/>
    <col min="4871" max="4871" width="9.85546875" style="52" bestFit="1" customWidth="1"/>
    <col min="4872" max="5120" width="9.140625" style="52"/>
    <col min="5121" max="5121" width="23.85546875" style="52" bestFit="1" customWidth="1"/>
    <col min="5122" max="5122" width="15" style="52" bestFit="1" customWidth="1"/>
    <col min="5123" max="5123" width="17" style="52" bestFit="1" customWidth="1"/>
    <col min="5124" max="5124" width="13.5703125" style="52" bestFit="1" customWidth="1"/>
    <col min="5125" max="5125" width="14.140625" style="52" customWidth="1"/>
    <col min="5126" max="5126" width="16.140625" style="52" customWidth="1"/>
    <col min="5127" max="5127" width="9.85546875" style="52" bestFit="1" customWidth="1"/>
    <col min="5128" max="5376" width="9.140625" style="52"/>
    <col min="5377" max="5377" width="23.85546875" style="52" bestFit="1" customWidth="1"/>
    <col min="5378" max="5378" width="15" style="52" bestFit="1" customWidth="1"/>
    <col min="5379" max="5379" width="17" style="52" bestFit="1" customWidth="1"/>
    <col min="5380" max="5380" width="13.5703125" style="52" bestFit="1" customWidth="1"/>
    <col min="5381" max="5381" width="14.140625" style="52" customWidth="1"/>
    <col min="5382" max="5382" width="16.140625" style="52" customWidth="1"/>
    <col min="5383" max="5383" width="9.85546875" style="52" bestFit="1" customWidth="1"/>
    <col min="5384" max="5632" width="9.140625" style="52"/>
    <col min="5633" max="5633" width="23.85546875" style="52" bestFit="1" customWidth="1"/>
    <col min="5634" max="5634" width="15" style="52" bestFit="1" customWidth="1"/>
    <col min="5635" max="5635" width="17" style="52" bestFit="1" customWidth="1"/>
    <col min="5636" max="5636" width="13.5703125" style="52" bestFit="1" customWidth="1"/>
    <col min="5637" max="5637" width="14.140625" style="52" customWidth="1"/>
    <col min="5638" max="5638" width="16.140625" style="52" customWidth="1"/>
    <col min="5639" max="5639" width="9.85546875" style="52" bestFit="1" customWidth="1"/>
    <col min="5640" max="5888" width="9.140625" style="52"/>
    <col min="5889" max="5889" width="23.85546875" style="52" bestFit="1" customWidth="1"/>
    <col min="5890" max="5890" width="15" style="52" bestFit="1" customWidth="1"/>
    <col min="5891" max="5891" width="17" style="52" bestFit="1" customWidth="1"/>
    <col min="5892" max="5892" width="13.5703125" style="52" bestFit="1" customWidth="1"/>
    <col min="5893" max="5893" width="14.140625" style="52" customWidth="1"/>
    <col min="5894" max="5894" width="16.140625" style="52" customWidth="1"/>
    <col min="5895" max="5895" width="9.85546875" style="52" bestFit="1" customWidth="1"/>
    <col min="5896" max="6144" width="9.140625" style="52"/>
    <col min="6145" max="6145" width="23.85546875" style="52" bestFit="1" customWidth="1"/>
    <col min="6146" max="6146" width="15" style="52" bestFit="1" customWidth="1"/>
    <col min="6147" max="6147" width="17" style="52" bestFit="1" customWidth="1"/>
    <col min="6148" max="6148" width="13.5703125" style="52" bestFit="1" customWidth="1"/>
    <col min="6149" max="6149" width="14.140625" style="52" customWidth="1"/>
    <col min="6150" max="6150" width="16.140625" style="52" customWidth="1"/>
    <col min="6151" max="6151" width="9.85546875" style="52" bestFit="1" customWidth="1"/>
    <col min="6152" max="6400" width="9.140625" style="52"/>
    <col min="6401" max="6401" width="23.85546875" style="52" bestFit="1" customWidth="1"/>
    <col min="6402" max="6402" width="15" style="52" bestFit="1" customWidth="1"/>
    <col min="6403" max="6403" width="17" style="52" bestFit="1" customWidth="1"/>
    <col min="6404" max="6404" width="13.5703125" style="52" bestFit="1" customWidth="1"/>
    <col min="6405" max="6405" width="14.140625" style="52" customWidth="1"/>
    <col min="6406" max="6406" width="16.140625" style="52" customWidth="1"/>
    <col min="6407" max="6407" width="9.85546875" style="52" bestFit="1" customWidth="1"/>
    <col min="6408" max="6656" width="9.140625" style="52"/>
    <col min="6657" max="6657" width="23.85546875" style="52" bestFit="1" customWidth="1"/>
    <col min="6658" max="6658" width="15" style="52" bestFit="1" customWidth="1"/>
    <col min="6659" max="6659" width="17" style="52" bestFit="1" customWidth="1"/>
    <col min="6660" max="6660" width="13.5703125" style="52" bestFit="1" customWidth="1"/>
    <col min="6661" max="6661" width="14.140625" style="52" customWidth="1"/>
    <col min="6662" max="6662" width="16.140625" style="52" customWidth="1"/>
    <col min="6663" max="6663" width="9.85546875" style="52" bestFit="1" customWidth="1"/>
    <col min="6664" max="6912" width="9.140625" style="52"/>
    <col min="6913" max="6913" width="23.85546875" style="52" bestFit="1" customWidth="1"/>
    <col min="6914" max="6914" width="15" style="52" bestFit="1" customWidth="1"/>
    <col min="6915" max="6915" width="17" style="52" bestFit="1" customWidth="1"/>
    <col min="6916" max="6916" width="13.5703125" style="52" bestFit="1" customWidth="1"/>
    <col min="6917" max="6917" width="14.140625" style="52" customWidth="1"/>
    <col min="6918" max="6918" width="16.140625" style="52" customWidth="1"/>
    <col min="6919" max="6919" width="9.85546875" style="52" bestFit="1" customWidth="1"/>
    <col min="6920" max="7168" width="9.140625" style="52"/>
    <col min="7169" max="7169" width="23.85546875" style="52" bestFit="1" customWidth="1"/>
    <col min="7170" max="7170" width="15" style="52" bestFit="1" customWidth="1"/>
    <col min="7171" max="7171" width="17" style="52" bestFit="1" customWidth="1"/>
    <col min="7172" max="7172" width="13.5703125" style="52" bestFit="1" customWidth="1"/>
    <col min="7173" max="7173" width="14.140625" style="52" customWidth="1"/>
    <col min="7174" max="7174" width="16.140625" style="52" customWidth="1"/>
    <col min="7175" max="7175" width="9.85546875" style="52" bestFit="1" customWidth="1"/>
    <col min="7176" max="7424" width="9.140625" style="52"/>
    <col min="7425" max="7425" width="23.85546875" style="52" bestFit="1" customWidth="1"/>
    <col min="7426" max="7426" width="15" style="52" bestFit="1" customWidth="1"/>
    <col min="7427" max="7427" width="17" style="52" bestFit="1" customWidth="1"/>
    <col min="7428" max="7428" width="13.5703125" style="52" bestFit="1" customWidth="1"/>
    <col min="7429" max="7429" width="14.140625" style="52" customWidth="1"/>
    <col min="7430" max="7430" width="16.140625" style="52" customWidth="1"/>
    <col min="7431" max="7431" width="9.85546875" style="52" bestFit="1" customWidth="1"/>
    <col min="7432" max="7680" width="9.140625" style="52"/>
    <col min="7681" max="7681" width="23.85546875" style="52" bestFit="1" customWidth="1"/>
    <col min="7682" max="7682" width="15" style="52" bestFit="1" customWidth="1"/>
    <col min="7683" max="7683" width="17" style="52" bestFit="1" customWidth="1"/>
    <col min="7684" max="7684" width="13.5703125" style="52" bestFit="1" customWidth="1"/>
    <col min="7685" max="7685" width="14.140625" style="52" customWidth="1"/>
    <col min="7686" max="7686" width="16.140625" style="52" customWidth="1"/>
    <col min="7687" max="7687" width="9.85546875" style="52" bestFit="1" customWidth="1"/>
    <col min="7688" max="7936" width="9.140625" style="52"/>
    <col min="7937" max="7937" width="23.85546875" style="52" bestFit="1" customWidth="1"/>
    <col min="7938" max="7938" width="15" style="52" bestFit="1" customWidth="1"/>
    <col min="7939" max="7939" width="17" style="52" bestFit="1" customWidth="1"/>
    <col min="7940" max="7940" width="13.5703125" style="52" bestFit="1" customWidth="1"/>
    <col min="7941" max="7941" width="14.140625" style="52" customWidth="1"/>
    <col min="7942" max="7942" width="16.140625" style="52" customWidth="1"/>
    <col min="7943" max="7943" width="9.85546875" style="52" bestFit="1" customWidth="1"/>
    <col min="7944" max="8192" width="9.140625" style="52"/>
    <col min="8193" max="8193" width="23.85546875" style="52" bestFit="1" customWidth="1"/>
    <col min="8194" max="8194" width="15" style="52" bestFit="1" customWidth="1"/>
    <col min="8195" max="8195" width="17" style="52" bestFit="1" customWidth="1"/>
    <col min="8196" max="8196" width="13.5703125" style="52" bestFit="1" customWidth="1"/>
    <col min="8197" max="8197" width="14.140625" style="52" customWidth="1"/>
    <col min="8198" max="8198" width="16.140625" style="52" customWidth="1"/>
    <col min="8199" max="8199" width="9.85546875" style="52" bestFit="1" customWidth="1"/>
    <col min="8200" max="8448" width="9.140625" style="52"/>
    <col min="8449" max="8449" width="23.85546875" style="52" bestFit="1" customWidth="1"/>
    <col min="8450" max="8450" width="15" style="52" bestFit="1" customWidth="1"/>
    <col min="8451" max="8451" width="17" style="52" bestFit="1" customWidth="1"/>
    <col min="8452" max="8452" width="13.5703125" style="52" bestFit="1" customWidth="1"/>
    <col min="8453" max="8453" width="14.140625" style="52" customWidth="1"/>
    <col min="8454" max="8454" width="16.140625" style="52" customWidth="1"/>
    <col min="8455" max="8455" width="9.85546875" style="52" bestFit="1" customWidth="1"/>
    <col min="8456" max="8704" width="9.140625" style="52"/>
    <col min="8705" max="8705" width="23.85546875" style="52" bestFit="1" customWidth="1"/>
    <col min="8706" max="8706" width="15" style="52" bestFit="1" customWidth="1"/>
    <col min="8707" max="8707" width="17" style="52" bestFit="1" customWidth="1"/>
    <col min="8708" max="8708" width="13.5703125" style="52" bestFit="1" customWidth="1"/>
    <col min="8709" max="8709" width="14.140625" style="52" customWidth="1"/>
    <col min="8710" max="8710" width="16.140625" style="52" customWidth="1"/>
    <col min="8711" max="8711" width="9.85546875" style="52" bestFit="1" customWidth="1"/>
    <col min="8712" max="8960" width="9.140625" style="52"/>
    <col min="8961" max="8961" width="23.85546875" style="52" bestFit="1" customWidth="1"/>
    <col min="8962" max="8962" width="15" style="52" bestFit="1" customWidth="1"/>
    <col min="8963" max="8963" width="17" style="52" bestFit="1" customWidth="1"/>
    <col min="8964" max="8964" width="13.5703125" style="52" bestFit="1" customWidth="1"/>
    <col min="8965" max="8965" width="14.140625" style="52" customWidth="1"/>
    <col min="8966" max="8966" width="16.140625" style="52" customWidth="1"/>
    <col min="8967" max="8967" width="9.85546875" style="52" bestFit="1" customWidth="1"/>
    <col min="8968" max="9216" width="9.140625" style="52"/>
    <col min="9217" max="9217" width="23.85546875" style="52" bestFit="1" customWidth="1"/>
    <col min="9218" max="9218" width="15" style="52" bestFit="1" customWidth="1"/>
    <col min="9219" max="9219" width="17" style="52" bestFit="1" customWidth="1"/>
    <col min="9220" max="9220" width="13.5703125" style="52" bestFit="1" customWidth="1"/>
    <col min="9221" max="9221" width="14.140625" style="52" customWidth="1"/>
    <col min="9222" max="9222" width="16.140625" style="52" customWidth="1"/>
    <col min="9223" max="9223" width="9.85546875" style="52" bestFit="1" customWidth="1"/>
    <col min="9224" max="9472" width="9.140625" style="52"/>
    <col min="9473" max="9473" width="23.85546875" style="52" bestFit="1" customWidth="1"/>
    <col min="9474" max="9474" width="15" style="52" bestFit="1" customWidth="1"/>
    <col min="9475" max="9475" width="17" style="52" bestFit="1" customWidth="1"/>
    <col min="9476" max="9476" width="13.5703125" style="52" bestFit="1" customWidth="1"/>
    <col min="9477" max="9477" width="14.140625" style="52" customWidth="1"/>
    <col min="9478" max="9478" width="16.140625" style="52" customWidth="1"/>
    <col min="9479" max="9479" width="9.85546875" style="52" bestFit="1" customWidth="1"/>
    <col min="9480" max="9728" width="9.140625" style="52"/>
    <col min="9729" max="9729" width="23.85546875" style="52" bestFit="1" customWidth="1"/>
    <col min="9730" max="9730" width="15" style="52" bestFit="1" customWidth="1"/>
    <col min="9731" max="9731" width="17" style="52" bestFit="1" customWidth="1"/>
    <col min="9732" max="9732" width="13.5703125" style="52" bestFit="1" customWidth="1"/>
    <col min="9733" max="9733" width="14.140625" style="52" customWidth="1"/>
    <col min="9734" max="9734" width="16.140625" style="52" customWidth="1"/>
    <col min="9735" max="9735" width="9.85546875" style="52" bestFit="1" customWidth="1"/>
    <col min="9736" max="9984" width="9.140625" style="52"/>
    <col min="9985" max="9985" width="23.85546875" style="52" bestFit="1" customWidth="1"/>
    <col min="9986" max="9986" width="15" style="52" bestFit="1" customWidth="1"/>
    <col min="9987" max="9987" width="17" style="52" bestFit="1" customWidth="1"/>
    <col min="9988" max="9988" width="13.5703125" style="52" bestFit="1" customWidth="1"/>
    <col min="9989" max="9989" width="14.140625" style="52" customWidth="1"/>
    <col min="9990" max="9990" width="16.140625" style="52" customWidth="1"/>
    <col min="9991" max="9991" width="9.85546875" style="52" bestFit="1" customWidth="1"/>
    <col min="9992" max="10240" width="9.140625" style="52"/>
    <col min="10241" max="10241" width="23.85546875" style="52" bestFit="1" customWidth="1"/>
    <col min="10242" max="10242" width="15" style="52" bestFit="1" customWidth="1"/>
    <col min="10243" max="10243" width="17" style="52" bestFit="1" customWidth="1"/>
    <col min="10244" max="10244" width="13.5703125" style="52" bestFit="1" customWidth="1"/>
    <col min="10245" max="10245" width="14.140625" style="52" customWidth="1"/>
    <col min="10246" max="10246" width="16.140625" style="52" customWidth="1"/>
    <col min="10247" max="10247" width="9.85546875" style="52" bestFit="1" customWidth="1"/>
    <col min="10248" max="10496" width="9.140625" style="52"/>
    <col min="10497" max="10497" width="23.85546875" style="52" bestFit="1" customWidth="1"/>
    <col min="10498" max="10498" width="15" style="52" bestFit="1" customWidth="1"/>
    <col min="10499" max="10499" width="17" style="52" bestFit="1" customWidth="1"/>
    <col min="10500" max="10500" width="13.5703125" style="52" bestFit="1" customWidth="1"/>
    <col min="10501" max="10501" width="14.140625" style="52" customWidth="1"/>
    <col min="10502" max="10502" width="16.140625" style="52" customWidth="1"/>
    <col min="10503" max="10503" width="9.85546875" style="52" bestFit="1" customWidth="1"/>
    <col min="10504" max="10752" width="9.140625" style="52"/>
    <col min="10753" max="10753" width="23.85546875" style="52" bestFit="1" customWidth="1"/>
    <col min="10754" max="10754" width="15" style="52" bestFit="1" customWidth="1"/>
    <col min="10755" max="10755" width="17" style="52" bestFit="1" customWidth="1"/>
    <col min="10756" max="10756" width="13.5703125" style="52" bestFit="1" customWidth="1"/>
    <col min="10757" max="10757" width="14.140625" style="52" customWidth="1"/>
    <col min="10758" max="10758" width="16.140625" style="52" customWidth="1"/>
    <col min="10759" max="10759" width="9.85546875" style="52" bestFit="1" customWidth="1"/>
    <col min="10760" max="11008" width="9.140625" style="52"/>
    <col min="11009" max="11009" width="23.85546875" style="52" bestFit="1" customWidth="1"/>
    <col min="11010" max="11010" width="15" style="52" bestFit="1" customWidth="1"/>
    <col min="11011" max="11011" width="17" style="52" bestFit="1" customWidth="1"/>
    <col min="11012" max="11012" width="13.5703125" style="52" bestFit="1" customWidth="1"/>
    <col min="11013" max="11013" width="14.140625" style="52" customWidth="1"/>
    <col min="11014" max="11014" width="16.140625" style="52" customWidth="1"/>
    <col min="11015" max="11015" width="9.85546875" style="52" bestFit="1" customWidth="1"/>
    <col min="11016" max="11264" width="9.140625" style="52"/>
    <col min="11265" max="11265" width="23.85546875" style="52" bestFit="1" customWidth="1"/>
    <col min="11266" max="11266" width="15" style="52" bestFit="1" customWidth="1"/>
    <col min="11267" max="11267" width="17" style="52" bestFit="1" customWidth="1"/>
    <col min="11268" max="11268" width="13.5703125" style="52" bestFit="1" customWidth="1"/>
    <col min="11269" max="11269" width="14.140625" style="52" customWidth="1"/>
    <col min="11270" max="11270" width="16.140625" style="52" customWidth="1"/>
    <col min="11271" max="11271" width="9.85546875" style="52" bestFit="1" customWidth="1"/>
    <col min="11272" max="11520" width="9.140625" style="52"/>
    <col min="11521" max="11521" width="23.85546875" style="52" bestFit="1" customWidth="1"/>
    <col min="11522" max="11522" width="15" style="52" bestFit="1" customWidth="1"/>
    <col min="11523" max="11523" width="17" style="52" bestFit="1" customWidth="1"/>
    <col min="11524" max="11524" width="13.5703125" style="52" bestFit="1" customWidth="1"/>
    <col min="11525" max="11525" width="14.140625" style="52" customWidth="1"/>
    <col min="11526" max="11526" width="16.140625" style="52" customWidth="1"/>
    <col min="11527" max="11527" width="9.85546875" style="52" bestFit="1" customWidth="1"/>
    <col min="11528" max="11776" width="9.140625" style="52"/>
    <col min="11777" max="11777" width="23.85546875" style="52" bestFit="1" customWidth="1"/>
    <col min="11778" max="11778" width="15" style="52" bestFit="1" customWidth="1"/>
    <col min="11779" max="11779" width="17" style="52" bestFit="1" customWidth="1"/>
    <col min="11780" max="11780" width="13.5703125" style="52" bestFit="1" customWidth="1"/>
    <col min="11781" max="11781" width="14.140625" style="52" customWidth="1"/>
    <col min="11782" max="11782" width="16.140625" style="52" customWidth="1"/>
    <col min="11783" max="11783" width="9.85546875" style="52" bestFit="1" customWidth="1"/>
    <col min="11784" max="12032" width="9.140625" style="52"/>
    <col min="12033" max="12033" width="23.85546875" style="52" bestFit="1" customWidth="1"/>
    <col min="12034" max="12034" width="15" style="52" bestFit="1" customWidth="1"/>
    <col min="12035" max="12035" width="17" style="52" bestFit="1" customWidth="1"/>
    <col min="12036" max="12036" width="13.5703125" style="52" bestFit="1" customWidth="1"/>
    <col min="12037" max="12037" width="14.140625" style="52" customWidth="1"/>
    <col min="12038" max="12038" width="16.140625" style="52" customWidth="1"/>
    <col min="12039" max="12039" width="9.85546875" style="52" bestFit="1" customWidth="1"/>
    <col min="12040" max="12288" width="9.140625" style="52"/>
    <col min="12289" max="12289" width="23.85546875" style="52" bestFit="1" customWidth="1"/>
    <col min="12290" max="12290" width="15" style="52" bestFit="1" customWidth="1"/>
    <col min="12291" max="12291" width="17" style="52" bestFit="1" customWidth="1"/>
    <col min="12292" max="12292" width="13.5703125" style="52" bestFit="1" customWidth="1"/>
    <col min="12293" max="12293" width="14.140625" style="52" customWidth="1"/>
    <col min="12294" max="12294" width="16.140625" style="52" customWidth="1"/>
    <col min="12295" max="12295" width="9.85546875" style="52" bestFit="1" customWidth="1"/>
    <col min="12296" max="12544" width="9.140625" style="52"/>
    <col min="12545" max="12545" width="23.85546875" style="52" bestFit="1" customWidth="1"/>
    <col min="12546" max="12546" width="15" style="52" bestFit="1" customWidth="1"/>
    <col min="12547" max="12547" width="17" style="52" bestFit="1" customWidth="1"/>
    <col min="12548" max="12548" width="13.5703125" style="52" bestFit="1" customWidth="1"/>
    <col min="12549" max="12549" width="14.140625" style="52" customWidth="1"/>
    <col min="12550" max="12550" width="16.140625" style="52" customWidth="1"/>
    <col min="12551" max="12551" width="9.85546875" style="52" bestFit="1" customWidth="1"/>
    <col min="12552" max="12800" width="9.140625" style="52"/>
    <col min="12801" max="12801" width="23.85546875" style="52" bestFit="1" customWidth="1"/>
    <col min="12802" max="12802" width="15" style="52" bestFit="1" customWidth="1"/>
    <col min="12803" max="12803" width="17" style="52" bestFit="1" customWidth="1"/>
    <col min="12804" max="12804" width="13.5703125" style="52" bestFit="1" customWidth="1"/>
    <col min="12805" max="12805" width="14.140625" style="52" customWidth="1"/>
    <col min="12806" max="12806" width="16.140625" style="52" customWidth="1"/>
    <col min="12807" max="12807" width="9.85546875" style="52" bestFit="1" customWidth="1"/>
    <col min="12808" max="13056" width="9.140625" style="52"/>
    <col min="13057" max="13057" width="23.85546875" style="52" bestFit="1" customWidth="1"/>
    <col min="13058" max="13058" width="15" style="52" bestFit="1" customWidth="1"/>
    <col min="13059" max="13059" width="17" style="52" bestFit="1" customWidth="1"/>
    <col min="13060" max="13060" width="13.5703125" style="52" bestFit="1" customWidth="1"/>
    <col min="13061" max="13061" width="14.140625" style="52" customWidth="1"/>
    <col min="13062" max="13062" width="16.140625" style="52" customWidth="1"/>
    <col min="13063" max="13063" width="9.85546875" style="52" bestFit="1" customWidth="1"/>
    <col min="13064" max="13312" width="9.140625" style="52"/>
    <col min="13313" max="13313" width="23.85546875" style="52" bestFit="1" customWidth="1"/>
    <col min="13314" max="13314" width="15" style="52" bestFit="1" customWidth="1"/>
    <col min="13315" max="13315" width="17" style="52" bestFit="1" customWidth="1"/>
    <col min="13316" max="13316" width="13.5703125" style="52" bestFit="1" customWidth="1"/>
    <col min="13317" max="13317" width="14.140625" style="52" customWidth="1"/>
    <col min="13318" max="13318" width="16.140625" style="52" customWidth="1"/>
    <col min="13319" max="13319" width="9.85546875" style="52" bestFit="1" customWidth="1"/>
    <col min="13320" max="13568" width="9.140625" style="52"/>
    <col min="13569" max="13569" width="23.85546875" style="52" bestFit="1" customWidth="1"/>
    <col min="13570" max="13570" width="15" style="52" bestFit="1" customWidth="1"/>
    <col min="13571" max="13571" width="17" style="52" bestFit="1" customWidth="1"/>
    <col min="13572" max="13572" width="13.5703125" style="52" bestFit="1" customWidth="1"/>
    <col min="13573" max="13573" width="14.140625" style="52" customWidth="1"/>
    <col min="13574" max="13574" width="16.140625" style="52" customWidth="1"/>
    <col min="13575" max="13575" width="9.85546875" style="52" bestFit="1" customWidth="1"/>
    <col min="13576" max="13824" width="9.140625" style="52"/>
    <col min="13825" max="13825" width="23.85546875" style="52" bestFit="1" customWidth="1"/>
    <col min="13826" max="13826" width="15" style="52" bestFit="1" customWidth="1"/>
    <col min="13827" max="13827" width="17" style="52" bestFit="1" customWidth="1"/>
    <col min="13828" max="13828" width="13.5703125" style="52" bestFit="1" customWidth="1"/>
    <col min="13829" max="13829" width="14.140625" style="52" customWidth="1"/>
    <col min="13830" max="13830" width="16.140625" style="52" customWidth="1"/>
    <col min="13831" max="13831" width="9.85546875" style="52" bestFit="1" customWidth="1"/>
    <col min="13832" max="14080" width="9.140625" style="52"/>
    <col min="14081" max="14081" width="23.85546875" style="52" bestFit="1" customWidth="1"/>
    <col min="14082" max="14082" width="15" style="52" bestFit="1" customWidth="1"/>
    <col min="14083" max="14083" width="17" style="52" bestFit="1" customWidth="1"/>
    <col min="14084" max="14084" width="13.5703125" style="52" bestFit="1" customWidth="1"/>
    <col min="14085" max="14085" width="14.140625" style="52" customWidth="1"/>
    <col min="14086" max="14086" width="16.140625" style="52" customWidth="1"/>
    <col min="14087" max="14087" width="9.85546875" style="52" bestFit="1" customWidth="1"/>
    <col min="14088" max="14336" width="9.140625" style="52"/>
    <col min="14337" max="14337" width="23.85546875" style="52" bestFit="1" customWidth="1"/>
    <col min="14338" max="14338" width="15" style="52" bestFit="1" customWidth="1"/>
    <col min="14339" max="14339" width="17" style="52" bestFit="1" customWidth="1"/>
    <col min="14340" max="14340" width="13.5703125" style="52" bestFit="1" customWidth="1"/>
    <col min="14341" max="14341" width="14.140625" style="52" customWidth="1"/>
    <col min="14342" max="14342" width="16.140625" style="52" customWidth="1"/>
    <col min="14343" max="14343" width="9.85546875" style="52" bestFit="1" customWidth="1"/>
    <col min="14344" max="14592" width="9.140625" style="52"/>
    <col min="14593" max="14593" width="23.85546875" style="52" bestFit="1" customWidth="1"/>
    <col min="14594" max="14594" width="15" style="52" bestFit="1" customWidth="1"/>
    <col min="14595" max="14595" width="17" style="52" bestFit="1" customWidth="1"/>
    <col min="14596" max="14596" width="13.5703125" style="52" bestFit="1" customWidth="1"/>
    <col min="14597" max="14597" width="14.140625" style="52" customWidth="1"/>
    <col min="14598" max="14598" width="16.140625" style="52" customWidth="1"/>
    <col min="14599" max="14599" width="9.85546875" style="52" bestFit="1" customWidth="1"/>
    <col min="14600" max="14848" width="9.140625" style="52"/>
    <col min="14849" max="14849" width="23.85546875" style="52" bestFit="1" customWidth="1"/>
    <col min="14850" max="14850" width="15" style="52" bestFit="1" customWidth="1"/>
    <col min="14851" max="14851" width="17" style="52" bestFit="1" customWidth="1"/>
    <col min="14852" max="14852" width="13.5703125" style="52" bestFit="1" customWidth="1"/>
    <col min="14853" max="14853" width="14.140625" style="52" customWidth="1"/>
    <col min="14854" max="14854" width="16.140625" style="52" customWidth="1"/>
    <col min="14855" max="14855" width="9.85546875" style="52" bestFit="1" customWidth="1"/>
    <col min="14856" max="15104" width="9.140625" style="52"/>
    <col min="15105" max="15105" width="23.85546875" style="52" bestFit="1" customWidth="1"/>
    <col min="15106" max="15106" width="15" style="52" bestFit="1" customWidth="1"/>
    <col min="15107" max="15107" width="17" style="52" bestFit="1" customWidth="1"/>
    <col min="15108" max="15108" width="13.5703125" style="52" bestFit="1" customWidth="1"/>
    <col min="15109" max="15109" width="14.140625" style="52" customWidth="1"/>
    <col min="15110" max="15110" width="16.140625" style="52" customWidth="1"/>
    <col min="15111" max="15111" width="9.85546875" style="52" bestFit="1" customWidth="1"/>
    <col min="15112" max="15360" width="9.140625" style="52"/>
    <col min="15361" max="15361" width="23.85546875" style="52" bestFit="1" customWidth="1"/>
    <col min="15362" max="15362" width="15" style="52" bestFit="1" customWidth="1"/>
    <col min="15363" max="15363" width="17" style="52" bestFit="1" customWidth="1"/>
    <col min="15364" max="15364" width="13.5703125" style="52" bestFit="1" customWidth="1"/>
    <col min="15365" max="15365" width="14.140625" style="52" customWidth="1"/>
    <col min="15366" max="15366" width="16.140625" style="52" customWidth="1"/>
    <col min="15367" max="15367" width="9.85546875" style="52" bestFit="1" customWidth="1"/>
    <col min="15368" max="15616" width="9.140625" style="52"/>
    <col min="15617" max="15617" width="23.85546875" style="52" bestFit="1" customWidth="1"/>
    <col min="15618" max="15618" width="15" style="52" bestFit="1" customWidth="1"/>
    <col min="15619" max="15619" width="17" style="52" bestFit="1" customWidth="1"/>
    <col min="15620" max="15620" width="13.5703125" style="52" bestFit="1" customWidth="1"/>
    <col min="15621" max="15621" width="14.140625" style="52" customWidth="1"/>
    <col min="15622" max="15622" width="16.140625" style="52" customWidth="1"/>
    <col min="15623" max="15623" width="9.85546875" style="52" bestFit="1" customWidth="1"/>
    <col min="15624" max="15872" width="9.140625" style="52"/>
    <col min="15873" max="15873" width="23.85546875" style="52" bestFit="1" customWidth="1"/>
    <col min="15874" max="15874" width="15" style="52" bestFit="1" customWidth="1"/>
    <col min="15875" max="15875" width="17" style="52" bestFit="1" customWidth="1"/>
    <col min="15876" max="15876" width="13.5703125" style="52" bestFit="1" customWidth="1"/>
    <col min="15877" max="15877" width="14.140625" style="52" customWidth="1"/>
    <col min="15878" max="15878" width="16.140625" style="52" customWidth="1"/>
    <col min="15879" max="15879" width="9.85546875" style="52" bestFit="1" customWidth="1"/>
    <col min="15880" max="16128" width="9.140625" style="52"/>
    <col min="16129" max="16129" width="23.85546875" style="52" bestFit="1" customWidth="1"/>
    <col min="16130" max="16130" width="15" style="52" bestFit="1" customWidth="1"/>
    <col min="16131" max="16131" width="17" style="52" bestFit="1" customWidth="1"/>
    <col min="16132" max="16132" width="13.5703125" style="52" bestFit="1" customWidth="1"/>
    <col min="16133" max="16133" width="14.140625" style="52" customWidth="1"/>
    <col min="16134" max="16134" width="16.140625" style="52" customWidth="1"/>
    <col min="16135" max="16135" width="9.85546875" style="52" bestFit="1" customWidth="1"/>
    <col min="16136" max="16384" width="9.140625" style="52"/>
  </cols>
  <sheetData>
    <row r="4" spans="1:10" s="43" customFormat="1" x14ac:dyDescent="0.2">
      <c r="A4" s="88" t="s">
        <v>65</v>
      </c>
      <c r="B4" s="88"/>
      <c r="C4" s="88"/>
      <c r="D4" s="88"/>
      <c r="E4" s="88"/>
      <c r="F4" s="88"/>
    </row>
    <row r="5" spans="1:10" ht="51" x14ac:dyDescent="0.2">
      <c r="A5" s="44" t="s">
        <v>44</v>
      </c>
      <c r="B5" s="44" t="s">
        <v>45</v>
      </c>
      <c r="C5" s="44" t="s">
        <v>46</v>
      </c>
      <c r="D5" s="44" t="s">
        <v>47</v>
      </c>
      <c r="E5" s="44" t="s">
        <v>48</v>
      </c>
      <c r="F5" s="44" t="s">
        <v>49</v>
      </c>
      <c r="G5" s="44" t="s">
        <v>50</v>
      </c>
      <c r="H5" s="51"/>
      <c r="I5" s="51"/>
      <c r="J5" s="51"/>
    </row>
    <row r="6" spans="1:10" x14ac:dyDescent="0.2">
      <c r="A6" s="45" t="s">
        <v>51</v>
      </c>
      <c r="B6" s="46">
        <f>'[1]Insurance by Class'!X5</f>
        <v>24459000</v>
      </c>
      <c r="C6" s="46">
        <f>'[1]Insurance by Class'!X21</f>
        <v>1097000</v>
      </c>
      <c r="D6" s="46">
        <f>B6-C6</f>
        <v>23362000</v>
      </c>
      <c r="E6" s="47">
        <f>B6/$B$20</f>
        <v>0.22611068798108033</v>
      </c>
      <c r="F6" s="47">
        <f>D6/B6</f>
        <v>0.95514943374626926</v>
      </c>
      <c r="G6" s="47">
        <f>1-F6</f>
        <v>4.4850566253730739E-2</v>
      </c>
    </row>
    <row r="7" spans="1:10" x14ac:dyDescent="0.2">
      <c r="A7" s="45" t="s">
        <v>52</v>
      </c>
      <c r="B7" s="46">
        <f>'[1]Insurance by Class'!X6</f>
        <v>0</v>
      </c>
      <c r="C7" s="46">
        <f>'[1]Insurance by Class'!X22</f>
        <v>0</v>
      </c>
      <c r="D7" s="46">
        <f t="shared" ref="D7:D18" si="0">B7-C7</f>
        <v>0</v>
      </c>
      <c r="E7" s="47"/>
      <c r="F7" s="47"/>
      <c r="G7" s="47">
        <f t="shared" ref="G7:G20" si="1">1-F7</f>
        <v>1</v>
      </c>
    </row>
    <row r="8" spans="1:10" x14ac:dyDescent="0.2">
      <c r="A8" s="45" t="s">
        <v>53</v>
      </c>
      <c r="B8" s="46">
        <f>'[1]Insurance by Class'!X7</f>
        <v>1836000</v>
      </c>
      <c r="C8" s="46">
        <f>'[1]Insurance by Class'!X23</f>
        <v>0</v>
      </c>
      <c r="D8" s="46">
        <f t="shared" si="0"/>
        <v>1836000</v>
      </c>
      <c r="E8" s="47">
        <f t="shared" ref="E8:E20" si="2">B8/$B$20</f>
        <v>1.6972861651468312E-2</v>
      </c>
      <c r="F8" s="47">
        <f t="shared" ref="F8:F17" si="3">D8/B8</f>
        <v>1</v>
      </c>
      <c r="G8" s="47">
        <f t="shared" si="1"/>
        <v>0</v>
      </c>
    </row>
    <row r="9" spans="1:10" x14ac:dyDescent="0.2">
      <c r="A9" s="45" t="s">
        <v>54</v>
      </c>
      <c r="B9" s="46">
        <f>'[1]Insurance by Class'!X8</f>
        <v>801000</v>
      </c>
      <c r="C9" s="46">
        <f>'[1]Insurance by Class'!X24</f>
        <v>0</v>
      </c>
      <c r="D9" s="46">
        <f t="shared" si="0"/>
        <v>801000</v>
      </c>
      <c r="E9" s="47">
        <f t="shared" si="2"/>
        <v>7.4048268969641173E-3</v>
      </c>
      <c r="F9" s="47">
        <f t="shared" si="3"/>
        <v>1</v>
      </c>
      <c r="G9" s="47">
        <f t="shared" si="1"/>
        <v>0</v>
      </c>
    </row>
    <row r="10" spans="1:10" x14ac:dyDescent="0.2">
      <c r="A10" s="45" t="s">
        <v>55</v>
      </c>
      <c r="B10" s="46">
        <f>'[1]Insurance by Class'!X9</f>
        <v>3266000</v>
      </c>
      <c r="C10" s="46">
        <f>'[1]Insurance by Class'!X25</f>
        <v>58000</v>
      </c>
      <c r="D10" s="46">
        <f t="shared" si="0"/>
        <v>3208000</v>
      </c>
      <c r="E10" s="47">
        <f t="shared" si="2"/>
        <v>3.0192465225324351E-2</v>
      </c>
      <c r="F10" s="47">
        <f t="shared" si="3"/>
        <v>0.98224127372933256</v>
      </c>
      <c r="G10" s="47">
        <f t="shared" si="1"/>
        <v>1.7758726270667435E-2</v>
      </c>
    </row>
    <row r="11" spans="1:10" x14ac:dyDescent="0.2">
      <c r="A11" s="48" t="s">
        <v>56</v>
      </c>
      <c r="B11" s="49">
        <f>SUM(B6:B10)</f>
        <v>30362000</v>
      </c>
      <c r="C11" s="49">
        <f>SUM(C6:C10)</f>
        <v>1155000</v>
      </c>
      <c r="D11" s="49">
        <f>SUM(D6:D10)</f>
        <v>29207000</v>
      </c>
      <c r="E11" s="50">
        <f t="shared" si="2"/>
        <v>0.2806808417548371</v>
      </c>
      <c r="F11" s="50">
        <f t="shared" si="3"/>
        <v>0.96195902773203346</v>
      </c>
      <c r="G11" s="50">
        <f t="shared" si="1"/>
        <v>3.8040972267966544E-2</v>
      </c>
    </row>
    <row r="12" spans="1:10" x14ac:dyDescent="0.2">
      <c r="A12" s="45" t="s">
        <v>57</v>
      </c>
      <c r="B12" s="46">
        <f>'[1]Insurance by Class'!X11</f>
        <v>5005899</v>
      </c>
      <c r="C12" s="46">
        <f>'[1]Insurance by Class'!X27</f>
        <v>1808267</v>
      </c>
      <c r="D12" s="46">
        <f t="shared" si="0"/>
        <v>3197632</v>
      </c>
      <c r="E12" s="47">
        <f t="shared" si="2"/>
        <v>4.6276923294239422E-2</v>
      </c>
      <c r="F12" s="47">
        <f t="shared" si="3"/>
        <v>0.63877277587901793</v>
      </c>
      <c r="G12" s="47">
        <f t="shared" si="1"/>
        <v>0.36122722412098207</v>
      </c>
    </row>
    <row r="13" spans="1:10" x14ac:dyDescent="0.2">
      <c r="A13" s="45" t="s">
        <v>58</v>
      </c>
      <c r="B13" s="46">
        <f>'[1]Insurance by Class'!X12</f>
        <v>2794261</v>
      </c>
      <c r="C13" s="46">
        <f>'[1]Insurance by Class'!X28</f>
        <v>1762779</v>
      </c>
      <c r="D13" s="46">
        <f t="shared" si="0"/>
        <v>1031482</v>
      </c>
      <c r="E13" s="47">
        <f t="shared" si="2"/>
        <v>2.5831484406913671E-2</v>
      </c>
      <c r="F13" s="47">
        <f t="shared" si="3"/>
        <v>0.36914303996656</v>
      </c>
      <c r="G13" s="47">
        <f t="shared" si="1"/>
        <v>0.63085696003343994</v>
      </c>
    </row>
    <row r="14" spans="1:10" x14ac:dyDescent="0.2">
      <c r="A14" s="45" t="s">
        <v>59</v>
      </c>
      <c r="B14" s="46">
        <f>'[1]Insurance by Class'!X13</f>
        <v>504020</v>
      </c>
      <c r="C14" s="46">
        <f>'[1]Insurance by Class'!X29</f>
        <v>76000</v>
      </c>
      <c r="D14" s="46">
        <f t="shared" si="0"/>
        <v>428020</v>
      </c>
      <c r="E14" s="47">
        <f t="shared" si="2"/>
        <v>4.6594018134929515E-3</v>
      </c>
      <c r="F14" s="47">
        <f t="shared" si="3"/>
        <v>0.84921233284393471</v>
      </c>
      <c r="G14" s="47">
        <f t="shared" si="1"/>
        <v>0.15078766715606529</v>
      </c>
    </row>
    <row r="15" spans="1:10" x14ac:dyDescent="0.2">
      <c r="A15" s="45" t="s">
        <v>60</v>
      </c>
      <c r="B15" s="46">
        <f>'[1]Insurance by Class'!X14</f>
        <v>12003084</v>
      </c>
      <c r="C15" s="46">
        <f>'[1]Insurance by Class'!X30</f>
        <v>2795623</v>
      </c>
      <c r="D15" s="46">
        <f t="shared" si="0"/>
        <v>9207461</v>
      </c>
      <c r="E15" s="47">
        <f t="shared" si="2"/>
        <v>0.11096224625433164</v>
      </c>
      <c r="F15" s="47">
        <f t="shared" si="3"/>
        <v>0.76709127420919487</v>
      </c>
      <c r="G15" s="47">
        <f t="shared" si="1"/>
        <v>0.23290872579080513</v>
      </c>
    </row>
    <row r="16" spans="1:10" x14ac:dyDescent="0.2">
      <c r="A16" s="45" t="s">
        <v>61</v>
      </c>
      <c r="B16" s="46">
        <f>'[1]Insurance by Class'!X15</f>
        <v>35787853</v>
      </c>
      <c r="C16" s="46">
        <f>'[1]Insurance by Class'!X31</f>
        <v>26211200</v>
      </c>
      <c r="D16" s="46">
        <f t="shared" si="0"/>
        <v>9576653</v>
      </c>
      <c r="E16" s="47">
        <f t="shared" si="2"/>
        <v>0.33084002057303119</v>
      </c>
      <c r="F16" s="47">
        <f t="shared" si="3"/>
        <v>0.26759506919847914</v>
      </c>
      <c r="G16" s="47">
        <f t="shared" si="1"/>
        <v>0.7324049308015208</v>
      </c>
    </row>
    <row r="17" spans="1:7" x14ac:dyDescent="0.2">
      <c r="A17" s="45" t="s">
        <v>3</v>
      </c>
      <c r="B17" s="46">
        <f>'[1]Insurance by Class'!X16</f>
        <v>21304567</v>
      </c>
      <c r="C17" s="46">
        <f>'[1]Insurance by Class'!X32</f>
        <v>4758863</v>
      </c>
      <c r="D17" s="46">
        <f t="shared" si="0"/>
        <v>16545704</v>
      </c>
      <c r="E17" s="47">
        <f t="shared" si="2"/>
        <v>0.19694960143542339</v>
      </c>
      <c r="F17" s="47">
        <f t="shared" si="3"/>
        <v>0.77662709596491686</v>
      </c>
      <c r="G17" s="47">
        <f t="shared" si="1"/>
        <v>0.22337290403508314</v>
      </c>
    </row>
    <row r="18" spans="1:7" x14ac:dyDescent="0.2">
      <c r="A18" s="45" t="s">
        <v>62</v>
      </c>
      <c r="B18" s="46">
        <f>'[1]Insurance by Class'!X17</f>
        <v>411000</v>
      </c>
      <c r="C18" s="46">
        <f>'[1]Insurance by Class'!X33</f>
        <v>40000</v>
      </c>
      <c r="D18" s="46">
        <f t="shared" si="0"/>
        <v>371000</v>
      </c>
      <c r="E18" s="47">
        <f t="shared" si="2"/>
        <v>3.799480467730652E-3</v>
      </c>
      <c r="F18" s="47"/>
      <c r="G18" s="47">
        <f t="shared" si="1"/>
        <v>1</v>
      </c>
    </row>
    <row r="19" spans="1:7" x14ac:dyDescent="0.2">
      <c r="A19" s="48" t="s">
        <v>63</v>
      </c>
      <c r="B19" s="49">
        <f>SUM(B12:B18)</f>
        <v>77810684</v>
      </c>
      <c r="C19" s="49">
        <f>SUM(C12:C18)</f>
        <v>37452732</v>
      </c>
      <c r="D19" s="49">
        <f>SUM(D12:D18)</f>
        <v>40357952</v>
      </c>
      <c r="E19" s="50">
        <f t="shared" si="2"/>
        <v>0.7193191582451629</v>
      </c>
      <c r="F19" s="50">
        <f>D19/B19</f>
        <v>0.51866851600996078</v>
      </c>
      <c r="G19" s="50">
        <f t="shared" si="1"/>
        <v>0.48133148399003922</v>
      </c>
    </row>
    <row r="20" spans="1:7" x14ac:dyDescent="0.2">
      <c r="A20" s="48" t="s">
        <v>64</v>
      </c>
      <c r="B20" s="49">
        <f>B11+B19</f>
        <v>108172684</v>
      </c>
      <c r="C20" s="49">
        <f>C11+C19</f>
        <v>38607732</v>
      </c>
      <c r="D20" s="49">
        <f>D11+D19</f>
        <v>69564952</v>
      </c>
      <c r="E20" s="50">
        <f t="shared" si="2"/>
        <v>1</v>
      </c>
      <c r="F20" s="50">
        <f>D20/B20</f>
        <v>0.64309166998204459</v>
      </c>
      <c r="G20" s="50">
        <f t="shared" si="1"/>
        <v>0.35690833001795541</v>
      </c>
    </row>
    <row r="22" spans="1:7" x14ac:dyDescent="0.2">
      <c r="C22" s="53"/>
    </row>
    <row r="24" spans="1:7" x14ac:dyDescent="0.2">
      <c r="B24" s="53"/>
    </row>
    <row r="28" spans="1:7" x14ac:dyDescent="0.2">
      <c r="B28" s="53"/>
    </row>
    <row r="30" spans="1:7" x14ac:dyDescent="0.2">
      <c r="D30" s="53"/>
    </row>
  </sheetData>
  <mergeCells count="1">
    <mergeCell ref="A4:F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C3FA2-7C12-4399-AB46-74EA3C8E039A}">
  <sheetPr>
    <tabColor rgb="FF0070C0"/>
  </sheetPr>
  <dimension ref="A2:C13"/>
  <sheetViews>
    <sheetView workbookViewId="0">
      <selection activeCell="I17" sqref="I17"/>
    </sheetView>
  </sheetViews>
  <sheetFormatPr defaultRowHeight="15" x14ac:dyDescent="0.25"/>
  <cols>
    <col min="1" max="1" width="29" customWidth="1"/>
    <col min="2" max="2" width="11.7109375" customWidth="1"/>
  </cols>
  <sheetData>
    <row r="2" spans="1:3" x14ac:dyDescent="0.25">
      <c r="A2" s="1" t="s">
        <v>73</v>
      </c>
    </row>
    <row r="3" spans="1:3" ht="15.75" thickBot="1" x14ac:dyDescent="0.3"/>
    <row r="4" spans="1:3" ht="15.75" thickBot="1" x14ac:dyDescent="0.3">
      <c r="A4" s="22" t="s">
        <v>13</v>
      </c>
      <c r="B4" s="23" t="s">
        <v>66</v>
      </c>
      <c r="C4" s="23" t="s">
        <v>15</v>
      </c>
    </row>
    <row r="5" spans="1:3" ht="15.75" thickBot="1" x14ac:dyDescent="0.3">
      <c r="A5" s="27" t="s">
        <v>39</v>
      </c>
      <c r="B5" s="55">
        <f>'[1]Life loss ratio working'!D11</f>
        <v>69.413988657844996</v>
      </c>
      <c r="C5" s="23">
        <f t="shared" ref="C5:C11" si="0">_xlfn.RANK.AVG(B5,$B$5:$B$12)</f>
        <v>1</v>
      </c>
    </row>
    <row r="6" spans="1:3" ht="15.75" thickBot="1" x14ac:dyDescent="0.3">
      <c r="A6" s="27" t="s">
        <v>40</v>
      </c>
      <c r="B6" s="55">
        <f>'[1]Life loss ratio working'!D6</f>
        <v>27.746741154562383</v>
      </c>
      <c r="C6" s="23">
        <f t="shared" si="0"/>
        <v>2</v>
      </c>
    </row>
    <row r="7" spans="1:3" ht="15.75" thickBot="1" x14ac:dyDescent="0.3">
      <c r="A7" s="27" t="s">
        <v>28</v>
      </c>
      <c r="B7" s="55">
        <f>'[1]Life loss ratio working'!D5</f>
        <v>25.216706067769895</v>
      </c>
      <c r="C7" s="23">
        <f t="shared" si="0"/>
        <v>3</v>
      </c>
    </row>
    <row r="8" spans="1:3" ht="15.75" thickBot="1" x14ac:dyDescent="0.3">
      <c r="A8" s="27" t="s">
        <v>67</v>
      </c>
      <c r="B8" s="55">
        <f>'[1]Life loss ratio working'!D10</f>
        <v>21.231617647058822</v>
      </c>
      <c r="C8" s="23">
        <f t="shared" si="0"/>
        <v>4</v>
      </c>
    </row>
    <row r="9" spans="1:3" ht="15.75" thickBot="1" x14ac:dyDescent="0.3">
      <c r="A9" s="27" t="s">
        <v>38</v>
      </c>
      <c r="B9" s="55">
        <f>'[1]Life loss ratio working'!D4</f>
        <v>14.520958083832337</v>
      </c>
      <c r="C9" s="23">
        <f t="shared" si="0"/>
        <v>5</v>
      </c>
    </row>
    <row r="10" spans="1:3" ht="15.75" thickBot="1" x14ac:dyDescent="0.3">
      <c r="A10" s="27" t="s">
        <v>20</v>
      </c>
      <c r="B10" s="55">
        <f>'[1]Life loss ratio working'!D9</f>
        <v>14.459268901182339</v>
      </c>
      <c r="C10" s="23">
        <f t="shared" si="0"/>
        <v>6</v>
      </c>
    </row>
    <row r="11" spans="1:3" ht="15.75" thickBot="1" x14ac:dyDescent="0.3">
      <c r="A11" s="27" t="s">
        <v>41</v>
      </c>
      <c r="B11" s="55">
        <f>'[1]Life loss ratio working'!D7</f>
        <v>3.296703296703297</v>
      </c>
      <c r="C11" s="23">
        <f t="shared" si="0"/>
        <v>7</v>
      </c>
    </row>
    <row r="12" spans="1:3" ht="15.75" thickBot="1" x14ac:dyDescent="0.3">
      <c r="A12" s="29" t="s">
        <v>42</v>
      </c>
      <c r="B12" s="56">
        <v>0</v>
      </c>
      <c r="C12" s="23">
        <v>8</v>
      </c>
    </row>
    <row r="13" spans="1:3" ht="15.75" thickBot="1" x14ac:dyDescent="0.3">
      <c r="A13" s="22" t="s">
        <v>7</v>
      </c>
      <c r="B13" s="54">
        <f>'[1]Life loss ratio working'!D12</f>
        <v>20.531568026874815</v>
      </c>
      <c r="C13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60D9-B9B7-408F-A153-B6186EA121E4}">
  <sheetPr>
    <tabColor rgb="FF0070C0"/>
  </sheetPr>
  <dimension ref="A1:C23"/>
  <sheetViews>
    <sheetView workbookViewId="0">
      <selection activeCell="F14" sqref="F14"/>
    </sheetView>
  </sheetViews>
  <sheetFormatPr defaultRowHeight="15" x14ac:dyDescent="0.25"/>
  <cols>
    <col min="1" max="1" width="36.28515625" customWidth="1"/>
    <col min="2" max="2" width="13.5703125" customWidth="1"/>
    <col min="3" max="3" width="11.140625" customWidth="1"/>
  </cols>
  <sheetData>
    <row r="1" spans="1:3" x14ac:dyDescent="0.25">
      <c r="A1" s="57" t="s">
        <v>74</v>
      </c>
      <c r="B1" s="58"/>
    </row>
    <row r="2" spans="1:3" ht="15.75" thickBot="1" x14ac:dyDescent="0.3">
      <c r="A2" s="57"/>
      <c r="B2" s="58"/>
    </row>
    <row r="3" spans="1:3" ht="15.75" thickBot="1" x14ac:dyDescent="0.3">
      <c r="A3" s="22" t="s">
        <v>13</v>
      </c>
      <c r="B3" s="22" t="s">
        <v>66</v>
      </c>
      <c r="C3" s="59" t="s">
        <v>68</v>
      </c>
    </row>
    <row r="4" spans="1:3" x14ac:dyDescent="0.25">
      <c r="A4" s="27" t="s">
        <v>69</v>
      </c>
      <c r="B4" s="55">
        <f>'[1]General Loss Ratio'!D11</f>
        <v>65.492321589882565</v>
      </c>
      <c r="C4" s="27">
        <f t="shared" ref="C4:C22" si="0">_xlfn.RANK.AVG(B4,$B$4:$B$22)</f>
        <v>1</v>
      </c>
    </row>
    <row r="5" spans="1:3" x14ac:dyDescent="0.25">
      <c r="A5" s="27" t="s">
        <v>22</v>
      </c>
      <c r="B5" s="55">
        <f>'[1]General Loss Ratio'!D6</f>
        <v>54.634624816086315</v>
      </c>
      <c r="C5" s="27">
        <f t="shared" si="0"/>
        <v>2</v>
      </c>
    </row>
    <row r="6" spans="1:3" x14ac:dyDescent="0.25">
      <c r="A6" s="27" t="s">
        <v>25</v>
      </c>
      <c r="B6" s="55">
        <f>'[1]General Loss Ratio'!D9</f>
        <v>53.710662282761859</v>
      </c>
      <c r="C6" s="27">
        <f t="shared" si="0"/>
        <v>3</v>
      </c>
    </row>
    <row r="7" spans="1:3" x14ac:dyDescent="0.25">
      <c r="A7" s="27" t="s">
        <v>70</v>
      </c>
      <c r="B7" s="55">
        <f>'[1]General Loss Ratio'!D3</f>
        <v>44.84356894553882</v>
      </c>
      <c r="C7" s="27">
        <f t="shared" si="0"/>
        <v>4</v>
      </c>
    </row>
    <row r="8" spans="1:3" x14ac:dyDescent="0.25">
      <c r="A8" s="27" t="s">
        <v>71</v>
      </c>
      <c r="B8" s="55">
        <f>'[1]General Loss Ratio'!D4</f>
        <v>41.670569867291178</v>
      </c>
      <c r="C8" s="27">
        <f t="shared" si="0"/>
        <v>5</v>
      </c>
    </row>
    <row r="9" spans="1:3" x14ac:dyDescent="0.25">
      <c r="A9" s="27" t="s">
        <v>29</v>
      </c>
      <c r="B9" s="55">
        <f>'[1]General Loss Ratio'!D20</f>
        <v>41.607435757244396</v>
      </c>
      <c r="C9" s="27">
        <f t="shared" si="0"/>
        <v>6</v>
      </c>
    </row>
    <row r="10" spans="1:3" x14ac:dyDescent="0.25">
      <c r="A10" s="27" t="s">
        <v>33</v>
      </c>
      <c r="B10" s="55">
        <f>'[1]General Loss Ratio'!D16</f>
        <v>40.664961636828643</v>
      </c>
      <c r="C10" s="27">
        <f t="shared" si="0"/>
        <v>7</v>
      </c>
    </row>
    <row r="11" spans="1:3" x14ac:dyDescent="0.25">
      <c r="A11" s="27" t="s">
        <v>72</v>
      </c>
      <c r="B11" s="55">
        <f>'[1]General Loss Ratio'!D7</f>
        <v>31.899641577060933</v>
      </c>
      <c r="C11" s="27">
        <f t="shared" si="0"/>
        <v>8</v>
      </c>
    </row>
    <row r="12" spans="1:3" x14ac:dyDescent="0.25">
      <c r="A12" s="27" t="s">
        <v>21</v>
      </c>
      <c r="B12" s="55">
        <f>'[1]General Loss Ratio'!D8</f>
        <v>25.076839631169772</v>
      </c>
      <c r="C12" s="27">
        <f t="shared" si="0"/>
        <v>9</v>
      </c>
    </row>
    <row r="13" spans="1:3" x14ac:dyDescent="0.25">
      <c r="A13" s="27" t="s">
        <v>16</v>
      </c>
      <c r="B13" s="55">
        <f>'[1]General Loss Ratio'!D10</f>
        <v>21.983988148894756</v>
      </c>
      <c r="C13" s="27">
        <f t="shared" si="0"/>
        <v>10</v>
      </c>
    </row>
    <row r="14" spans="1:3" x14ac:dyDescent="0.25">
      <c r="A14" s="27" t="s">
        <v>26</v>
      </c>
      <c r="B14" s="55">
        <f>'[1]General Loss Ratio'!D13</f>
        <v>13.618677042801556</v>
      </c>
      <c r="C14" s="27">
        <f t="shared" si="0"/>
        <v>11</v>
      </c>
    </row>
    <row r="15" spans="1:3" x14ac:dyDescent="0.25">
      <c r="A15" s="27" t="s">
        <v>18</v>
      </c>
      <c r="B15" s="55">
        <f>'[1]General Loss Ratio'!D15</f>
        <v>12.72264631043257</v>
      </c>
      <c r="C15" s="27">
        <f t="shared" si="0"/>
        <v>12</v>
      </c>
    </row>
    <row r="16" spans="1:3" x14ac:dyDescent="0.25">
      <c r="A16" s="27" t="s">
        <v>24</v>
      </c>
      <c r="B16" s="55">
        <f>'[1]General Loss Ratio'!D14</f>
        <v>9.3920244061887121</v>
      </c>
      <c r="C16" s="27">
        <f t="shared" si="0"/>
        <v>13</v>
      </c>
    </row>
    <row r="17" spans="1:3" x14ac:dyDescent="0.25">
      <c r="A17" s="27" t="s">
        <v>35</v>
      </c>
      <c r="B17" s="55">
        <f>'[1]General Loss Ratio'!D17</f>
        <v>7.9493670886075947</v>
      </c>
      <c r="C17" s="27">
        <f t="shared" si="0"/>
        <v>14</v>
      </c>
    </row>
    <row r="18" spans="1:3" x14ac:dyDescent="0.25">
      <c r="A18" s="27" t="s">
        <v>23</v>
      </c>
      <c r="B18" s="55">
        <f>'[1]General Loss Ratio'!D18</f>
        <v>7.871321013004791</v>
      </c>
      <c r="C18" s="27">
        <f t="shared" si="0"/>
        <v>15</v>
      </c>
    </row>
    <row r="19" spans="1:3" x14ac:dyDescent="0.25">
      <c r="A19" s="27" t="s">
        <v>31</v>
      </c>
      <c r="B19" s="55">
        <f>'[1]General Loss Ratio'!D21</f>
        <v>7.419354838709677</v>
      </c>
      <c r="C19" s="27">
        <f t="shared" si="0"/>
        <v>16</v>
      </c>
    </row>
    <row r="20" spans="1:3" x14ac:dyDescent="0.25">
      <c r="A20" s="27" t="s">
        <v>17</v>
      </c>
      <c r="B20" s="55">
        <f>'[1]General Loss Ratio'!D12</f>
        <v>4.7613798050707921</v>
      </c>
      <c r="C20" s="27">
        <f t="shared" si="0"/>
        <v>17</v>
      </c>
    </row>
    <row r="21" spans="1:3" x14ac:dyDescent="0.25">
      <c r="A21" s="29" t="s">
        <v>42</v>
      </c>
      <c r="B21" s="56">
        <f>'[1]General Loss Ratio'!D5</f>
        <v>0</v>
      </c>
      <c r="C21" s="27">
        <f t="shared" si="0"/>
        <v>18</v>
      </c>
    </row>
    <row r="22" spans="1:3" ht="15.75" thickBot="1" x14ac:dyDescent="0.3">
      <c r="A22" s="27" t="s">
        <v>27</v>
      </c>
      <c r="B22" s="55">
        <f>'[1]General Loss Ratio'!D19</f>
        <v>-0.12562814070351758</v>
      </c>
      <c r="C22" s="27">
        <f t="shared" si="0"/>
        <v>19</v>
      </c>
    </row>
    <row r="23" spans="1:3" ht="15.75" thickBot="1" x14ac:dyDescent="0.3">
      <c r="A23" s="22" t="s">
        <v>7</v>
      </c>
      <c r="B23" s="60">
        <f>'[1]General Loss Ratio'!D22</f>
        <v>24.561652741672336</v>
      </c>
      <c r="C23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1A5C-0B28-4079-9DF3-D568D0ED3C03}">
  <sheetPr>
    <tabColor rgb="FF0070C0"/>
  </sheetPr>
  <dimension ref="A1:C17"/>
  <sheetViews>
    <sheetView workbookViewId="0">
      <selection activeCell="C28" sqref="C28"/>
    </sheetView>
  </sheetViews>
  <sheetFormatPr defaultRowHeight="15" x14ac:dyDescent="0.25"/>
  <cols>
    <col min="1" max="1" width="36.85546875" customWidth="1"/>
    <col min="2" max="2" width="17.140625" customWidth="1"/>
    <col min="3" max="3" width="12.140625" customWidth="1"/>
  </cols>
  <sheetData>
    <row r="1" spans="1:3" x14ac:dyDescent="0.25">
      <c r="A1" s="61" t="s">
        <v>77</v>
      </c>
      <c r="B1" s="62"/>
      <c r="C1" s="62"/>
    </row>
    <row r="2" spans="1:3" ht="15.75" thickBot="1" x14ac:dyDescent="0.3">
      <c r="A2" s="63"/>
      <c r="B2" s="63"/>
      <c r="C2" s="63"/>
    </row>
    <row r="3" spans="1:3" ht="15.75" thickBot="1" x14ac:dyDescent="0.3">
      <c r="A3" s="64" t="s">
        <v>13</v>
      </c>
      <c r="B3" s="64" t="s">
        <v>14</v>
      </c>
      <c r="C3" s="65" t="s">
        <v>15</v>
      </c>
    </row>
    <row r="4" spans="1:3" ht="15.75" thickBot="1" x14ac:dyDescent="0.3">
      <c r="A4" s="67" t="s">
        <v>22</v>
      </c>
      <c r="B4" s="68">
        <v>0.20499999999999999</v>
      </c>
      <c r="C4" s="69">
        <f t="shared" ref="C4:C16" si="0">_xlfn.RANK.AVG(B4,$B$4:$B$16)</f>
        <v>1</v>
      </c>
    </row>
    <row r="5" spans="1:3" ht="15.75" thickBot="1" x14ac:dyDescent="0.3">
      <c r="A5" s="67" t="s">
        <v>25</v>
      </c>
      <c r="B5" s="68">
        <v>0.14399999999999999</v>
      </c>
      <c r="C5" s="69">
        <f t="shared" si="0"/>
        <v>2</v>
      </c>
    </row>
    <row r="6" spans="1:3" ht="15.75" thickBot="1" x14ac:dyDescent="0.3">
      <c r="A6" s="67" t="s">
        <v>24</v>
      </c>
      <c r="B6" s="68">
        <v>0.115</v>
      </c>
      <c r="C6" s="69">
        <f t="shared" si="0"/>
        <v>3</v>
      </c>
    </row>
    <row r="7" spans="1:3" ht="15.75" thickBot="1" x14ac:dyDescent="0.3">
      <c r="A7" s="67" t="s">
        <v>16</v>
      </c>
      <c r="B7" s="68">
        <v>0.108</v>
      </c>
      <c r="C7" s="69">
        <f t="shared" si="0"/>
        <v>4</v>
      </c>
    </row>
    <row r="8" spans="1:3" ht="15.75" thickBot="1" x14ac:dyDescent="0.3">
      <c r="A8" s="67" t="s">
        <v>18</v>
      </c>
      <c r="B8" s="68">
        <v>0.1</v>
      </c>
      <c r="C8" s="69">
        <f t="shared" si="0"/>
        <v>5</v>
      </c>
    </row>
    <row r="9" spans="1:3" ht="15.75" thickBot="1" x14ac:dyDescent="0.3">
      <c r="A9" s="67" t="s">
        <v>17</v>
      </c>
      <c r="B9" s="68">
        <v>7.8E-2</v>
      </c>
      <c r="C9" s="69">
        <f t="shared" si="0"/>
        <v>6</v>
      </c>
    </row>
    <row r="10" spans="1:3" ht="15.75" thickBot="1" x14ac:dyDescent="0.3">
      <c r="A10" s="67" t="s">
        <v>26</v>
      </c>
      <c r="B10" s="68">
        <v>7.0999999999999994E-2</v>
      </c>
      <c r="C10" s="69">
        <f t="shared" si="0"/>
        <v>7</v>
      </c>
    </row>
    <row r="11" spans="1:3" ht="15.75" thickBot="1" x14ac:dyDescent="0.3">
      <c r="A11" s="67" t="s">
        <v>75</v>
      </c>
      <c r="B11" s="68">
        <v>5.3999999999999999E-2</v>
      </c>
      <c r="C11" s="69">
        <f t="shared" si="0"/>
        <v>8</v>
      </c>
    </row>
    <row r="12" spans="1:3" ht="15.75" thickBot="1" x14ac:dyDescent="0.3">
      <c r="A12" s="67" t="s">
        <v>21</v>
      </c>
      <c r="B12" s="68">
        <v>4.5999999999999999E-2</v>
      </c>
      <c r="C12" s="69">
        <f t="shared" si="0"/>
        <v>9</v>
      </c>
    </row>
    <row r="13" spans="1:3" ht="15.75" thickBot="1" x14ac:dyDescent="0.3">
      <c r="A13" s="67" t="s">
        <v>23</v>
      </c>
      <c r="B13" s="68">
        <v>3.7999999999999999E-2</v>
      </c>
      <c r="C13" s="69">
        <f t="shared" si="0"/>
        <v>10</v>
      </c>
    </row>
    <row r="14" spans="1:3" ht="15.75" thickBot="1" x14ac:dyDescent="0.3">
      <c r="A14" s="67" t="s">
        <v>29</v>
      </c>
      <c r="B14" s="68">
        <v>2.1999999999999999E-2</v>
      </c>
      <c r="C14" s="69">
        <f t="shared" si="0"/>
        <v>11</v>
      </c>
    </row>
    <row r="15" spans="1:3" ht="15.75" thickBot="1" x14ac:dyDescent="0.3">
      <c r="A15" s="67" t="s">
        <v>76</v>
      </c>
      <c r="B15" s="68">
        <v>0.01</v>
      </c>
      <c r="C15" s="69">
        <f t="shared" si="0"/>
        <v>12</v>
      </c>
    </row>
    <row r="16" spans="1:3" ht="15.75" thickBot="1" x14ac:dyDescent="0.3">
      <c r="A16" s="67" t="s">
        <v>31</v>
      </c>
      <c r="B16" s="68">
        <v>8.0000000000000002E-3</v>
      </c>
      <c r="C16" s="69">
        <f t="shared" si="0"/>
        <v>13</v>
      </c>
    </row>
    <row r="17" spans="1:3" ht="15.75" thickBot="1" x14ac:dyDescent="0.3">
      <c r="A17" s="64" t="s">
        <v>7</v>
      </c>
      <c r="B17" s="70">
        <f>SUM(B4:B16)</f>
        <v>0.999</v>
      </c>
      <c r="C17" s="66"/>
    </row>
  </sheetData>
  <sortState xmlns:xlrd2="http://schemas.microsoft.com/office/spreadsheetml/2017/richdata2" ref="A4:C16">
    <sortCondition ref="C4:C1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96939-E33D-4BEF-AAC5-CFF073C66D78}">
  <sheetPr>
    <tabColor rgb="FF0070C0"/>
  </sheetPr>
  <dimension ref="A1:C17"/>
  <sheetViews>
    <sheetView workbookViewId="0">
      <selection activeCell="C23" sqref="C23"/>
    </sheetView>
  </sheetViews>
  <sheetFormatPr defaultRowHeight="15" x14ac:dyDescent="0.25"/>
  <cols>
    <col min="1" max="1" width="42.140625" customWidth="1"/>
    <col min="2" max="2" width="17" customWidth="1"/>
    <col min="3" max="3" width="12.85546875" customWidth="1"/>
  </cols>
  <sheetData>
    <row r="1" spans="1:3" x14ac:dyDescent="0.25">
      <c r="A1" s="61" t="s">
        <v>79</v>
      </c>
      <c r="B1" s="62"/>
      <c r="C1" s="62"/>
    </row>
    <row r="2" spans="1:3" ht="15.75" thickBot="1" x14ac:dyDescent="0.3">
      <c r="A2" s="63"/>
      <c r="B2" s="63"/>
      <c r="C2" s="63"/>
    </row>
    <row r="3" spans="1:3" ht="15.75" thickBot="1" x14ac:dyDescent="0.3">
      <c r="A3" s="64" t="s">
        <v>13</v>
      </c>
      <c r="B3" s="64" t="s">
        <v>14</v>
      </c>
      <c r="C3" s="65" t="s">
        <v>15</v>
      </c>
    </row>
    <row r="4" spans="1:3" ht="15.75" thickBot="1" x14ac:dyDescent="0.3">
      <c r="A4" s="67" t="s">
        <v>16</v>
      </c>
      <c r="B4" s="71">
        <f>'[1]Motor Loss ratio'!$B$26</f>
        <v>1.4669007644373739</v>
      </c>
      <c r="C4" s="69">
        <f t="shared" ref="C4:C16" si="0">_xlfn.RANK.AVG(B4,$B$4:$B$16)</f>
        <v>1</v>
      </c>
    </row>
    <row r="5" spans="1:3" ht="15.75" thickBot="1" x14ac:dyDescent="0.3">
      <c r="A5" s="67" t="s">
        <v>22</v>
      </c>
      <c r="B5" s="68">
        <f>'[1]Motor Loss ratio'!$B$29</f>
        <v>0.76510989010989006</v>
      </c>
      <c r="C5" s="69">
        <f t="shared" si="0"/>
        <v>2</v>
      </c>
    </row>
    <row r="6" spans="1:3" ht="15.75" thickBot="1" x14ac:dyDescent="0.3">
      <c r="A6" s="67" t="s">
        <v>33</v>
      </c>
      <c r="B6" s="68">
        <f>'[1]Motor Loss ratio'!$B$27</f>
        <v>0.73684210526315785</v>
      </c>
      <c r="C6" s="69">
        <f t="shared" si="0"/>
        <v>3</v>
      </c>
    </row>
    <row r="7" spans="1:3" ht="15.75" thickBot="1" x14ac:dyDescent="0.3">
      <c r="A7" s="67" t="s">
        <v>29</v>
      </c>
      <c r="B7" s="68">
        <f>'[1]Motor Loss ratio'!$B$37</f>
        <v>0.5</v>
      </c>
      <c r="C7" s="69">
        <f t="shared" si="0"/>
        <v>4</v>
      </c>
    </row>
    <row r="8" spans="1:3" ht="15.75" thickBot="1" x14ac:dyDescent="0.3">
      <c r="A8" s="67" t="s">
        <v>23</v>
      </c>
      <c r="B8" s="68">
        <f>'[1]Motor Loss ratio'!$B$31</f>
        <v>0.42714819427148193</v>
      </c>
      <c r="C8" s="69">
        <f t="shared" si="0"/>
        <v>5</v>
      </c>
    </row>
    <row r="9" spans="1:3" ht="15.75" thickBot="1" x14ac:dyDescent="0.3">
      <c r="A9" s="67" t="s">
        <v>18</v>
      </c>
      <c r="B9" s="68">
        <f>'[1]Motor Loss ratio'!$B$34</f>
        <v>0.37775692163303615</v>
      </c>
      <c r="C9" s="69">
        <f t="shared" si="0"/>
        <v>6</v>
      </c>
    </row>
    <row r="10" spans="1:3" ht="15.75" thickBot="1" x14ac:dyDescent="0.3">
      <c r="A10" s="67" t="s">
        <v>26</v>
      </c>
      <c r="B10" s="68">
        <f>'[1]Motor Loss ratio'!$B$33</f>
        <v>0.3013157894736842</v>
      </c>
      <c r="C10" s="69">
        <f t="shared" si="0"/>
        <v>7</v>
      </c>
    </row>
    <row r="11" spans="1:3" ht="15.75" thickBot="1" x14ac:dyDescent="0.3">
      <c r="A11" s="67" t="s">
        <v>35</v>
      </c>
      <c r="B11" s="68">
        <f>'[1]Motor Loss ratio'!$B$30</f>
        <v>0.29043478260869565</v>
      </c>
      <c r="C11" s="69">
        <f t="shared" si="0"/>
        <v>8</v>
      </c>
    </row>
    <row r="12" spans="1:3" ht="15.75" thickBot="1" x14ac:dyDescent="0.3">
      <c r="A12" s="67" t="s">
        <v>21</v>
      </c>
      <c r="B12" s="68">
        <f>'[1]Motor Loss ratio'!$B$36</f>
        <v>0.27789046653144017</v>
      </c>
      <c r="C12" s="69">
        <f t="shared" si="0"/>
        <v>9</v>
      </c>
    </row>
    <row r="13" spans="1:3" ht="15.75" thickBot="1" x14ac:dyDescent="0.3">
      <c r="A13" s="67" t="s">
        <v>31</v>
      </c>
      <c r="B13" s="72">
        <f>'[1]Motor Loss ratio'!$B$25</f>
        <v>0.25</v>
      </c>
      <c r="C13" s="69">
        <f t="shared" si="0"/>
        <v>10</v>
      </c>
    </row>
    <row r="14" spans="1:3" ht="15.75" thickBot="1" x14ac:dyDescent="0.3">
      <c r="A14" s="67" t="s">
        <v>17</v>
      </c>
      <c r="B14" s="68">
        <f>'[1]Motor Loss ratio'!$B$35</f>
        <v>0.23767145794523495</v>
      </c>
      <c r="C14" s="69">
        <f t="shared" si="0"/>
        <v>11</v>
      </c>
    </row>
    <row r="15" spans="1:3" ht="15.75" thickBot="1" x14ac:dyDescent="0.3">
      <c r="A15" s="67" t="s">
        <v>24</v>
      </c>
      <c r="B15" s="68">
        <f>'[1]Motor Loss ratio'!$B$32</f>
        <v>0.16307442049613663</v>
      </c>
      <c r="C15" s="69">
        <f t="shared" si="0"/>
        <v>12</v>
      </c>
    </row>
    <row r="16" spans="1:3" ht="15.75" thickBot="1" x14ac:dyDescent="0.3">
      <c r="A16" s="67" t="s">
        <v>25</v>
      </c>
      <c r="B16" s="68">
        <f>'[1]Motor Loss ratio'!$B$28</f>
        <v>7.51953125E-2</v>
      </c>
      <c r="C16" s="69">
        <f t="shared" si="0"/>
        <v>13</v>
      </c>
    </row>
    <row r="17" spans="1:3" ht="15.75" thickBot="1" x14ac:dyDescent="0.3">
      <c r="A17" s="64" t="s">
        <v>78</v>
      </c>
      <c r="B17" s="68">
        <f>'[1]Motor Loss ratio'!$B$38</f>
        <v>0.48736766159105699</v>
      </c>
      <c r="C17" s="66"/>
    </row>
  </sheetData>
  <sortState xmlns:xlrd2="http://schemas.microsoft.com/office/spreadsheetml/2017/richdata2" ref="A4:C16">
    <sortCondition ref="C4:C1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58DA0-C8E0-40D1-A679-F419C42290D7}">
  <sheetPr>
    <tabColor rgb="FF0070C0"/>
  </sheetPr>
  <dimension ref="A1:C18"/>
  <sheetViews>
    <sheetView workbookViewId="0">
      <selection activeCell="A5" sqref="A5"/>
    </sheetView>
  </sheetViews>
  <sheetFormatPr defaultRowHeight="15" x14ac:dyDescent="0.25"/>
  <cols>
    <col min="1" max="1" width="36" customWidth="1"/>
    <col min="2" max="2" width="21.7109375" customWidth="1"/>
    <col min="3" max="3" width="12.5703125" customWidth="1"/>
  </cols>
  <sheetData>
    <row r="1" spans="1:3" x14ac:dyDescent="0.25">
      <c r="A1" s="85" t="s">
        <v>80</v>
      </c>
      <c r="B1" s="85"/>
      <c r="C1" s="85"/>
    </row>
    <row r="2" spans="1:3" ht="15.75" thickBot="1" x14ac:dyDescent="0.3"/>
    <row r="3" spans="1:3" ht="15.75" thickBot="1" x14ac:dyDescent="0.3">
      <c r="A3" s="22" t="s">
        <v>13</v>
      </c>
      <c r="B3" s="22" t="s">
        <v>14</v>
      </c>
      <c r="C3" s="23" t="s">
        <v>15</v>
      </c>
    </row>
    <row r="4" spans="1:3" ht="15.75" thickBot="1" x14ac:dyDescent="0.3">
      <c r="A4" s="41" t="s">
        <v>16</v>
      </c>
      <c r="B4" s="42">
        <v>0.31881954472094204</v>
      </c>
      <c r="C4" s="37">
        <f>_xlfn.RANK.AVG(B4,$B$4:$B$17)</f>
        <v>1</v>
      </c>
    </row>
    <row r="5" spans="1:3" ht="15.75" thickBot="1" x14ac:dyDescent="0.3">
      <c r="A5" s="41" t="s">
        <v>35</v>
      </c>
      <c r="B5" s="42">
        <v>0.12305851373649042</v>
      </c>
      <c r="C5" s="37">
        <f t="shared" ref="C5:C17" si="0">_xlfn.RANK.AVG(B5,$B$4:$B$17)</f>
        <v>2</v>
      </c>
    </row>
    <row r="6" spans="1:3" ht="15.75" thickBot="1" x14ac:dyDescent="0.3">
      <c r="A6" s="41" t="s">
        <v>18</v>
      </c>
      <c r="B6" s="42">
        <v>0.10388999865401258</v>
      </c>
      <c r="C6" s="37">
        <f t="shared" si="0"/>
        <v>3</v>
      </c>
    </row>
    <row r="7" spans="1:3" ht="15.75" thickBot="1" x14ac:dyDescent="0.3">
      <c r="A7" s="41" t="s">
        <v>17</v>
      </c>
      <c r="B7" s="42">
        <v>0.10254837025289</v>
      </c>
      <c r="C7" s="37">
        <f t="shared" si="0"/>
        <v>4</v>
      </c>
    </row>
    <row r="8" spans="1:3" ht="15.75" thickBot="1" x14ac:dyDescent="0.3">
      <c r="A8" s="41" t="s">
        <v>23</v>
      </c>
      <c r="B8" s="42">
        <v>5.79805667582238E-2</v>
      </c>
      <c r="C8" s="37">
        <f t="shared" si="0"/>
        <v>5</v>
      </c>
    </row>
    <row r="9" spans="1:3" ht="15.75" thickBot="1" x14ac:dyDescent="0.3">
      <c r="A9" s="41" t="s">
        <v>26</v>
      </c>
      <c r="B9" s="42">
        <v>5.568928652970604E-2</v>
      </c>
      <c r="C9" s="37">
        <f t="shared" si="0"/>
        <v>6</v>
      </c>
    </row>
    <row r="10" spans="1:3" ht="15.75" thickBot="1" x14ac:dyDescent="0.3">
      <c r="A10" s="41" t="s">
        <v>24</v>
      </c>
      <c r="B10" s="42">
        <v>5.4767185949936702E-2</v>
      </c>
      <c r="C10" s="37">
        <f t="shared" si="0"/>
        <v>7</v>
      </c>
    </row>
    <row r="11" spans="1:3" ht="15.75" thickBot="1" x14ac:dyDescent="0.3">
      <c r="A11" s="41" t="s">
        <v>21</v>
      </c>
      <c r="B11" s="42">
        <v>3.8700281908501187E-2</v>
      </c>
      <c r="C11" s="37">
        <f t="shared" si="0"/>
        <v>8</v>
      </c>
    </row>
    <row r="12" spans="1:3" ht="15.75" thickBot="1" x14ac:dyDescent="0.3">
      <c r="A12" s="27" t="s">
        <v>22</v>
      </c>
      <c r="B12" s="28">
        <v>3.7386987143375155E-2</v>
      </c>
      <c r="C12" s="37">
        <f t="shared" si="0"/>
        <v>9</v>
      </c>
    </row>
    <row r="13" spans="1:3" ht="15.75" thickBot="1" x14ac:dyDescent="0.3">
      <c r="A13" s="41" t="s">
        <v>29</v>
      </c>
      <c r="B13" s="42">
        <v>3.6436944121794622E-2</v>
      </c>
      <c r="C13" s="37">
        <f t="shared" si="0"/>
        <v>10</v>
      </c>
    </row>
    <row r="14" spans="1:3" ht="15.75" thickBot="1" x14ac:dyDescent="0.3">
      <c r="A14" s="27" t="s">
        <v>25</v>
      </c>
      <c r="B14" s="28">
        <v>3.3139735988073946E-2</v>
      </c>
      <c r="C14" s="37">
        <f t="shared" si="0"/>
        <v>11</v>
      </c>
    </row>
    <row r="15" spans="1:3" ht="15.75" thickBot="1" x14ac:dyDescent="0.3">
      <c r="A15" s="41" t="s">
        <v>27</v>
      </c>
      <c r="B15" s="42">
        <v>2.1515680194617991E-2</v>
      </c>
      <c r="C15" s="37">
        <f t="shared" si="0"/>
        <v>12</v>
      </c>
    </row>
    <row r="16" spans="1:3" ht="15.75" thickBot="1" x14ac:dyDescent="0.3">
      <c r="A16" s="27" t="s">
        <v>31</v>
      </c>
      <c r="B16" s="28">
        <v>1.0981379631798533E-2</v>
      </c>
      <c r="C16" s="37">
        <f t="shared" si="0"/>
        <v>13</v>
      </c>
    </row>
    <row r="17" spans="1:3" ht="15.75" thickBot="1" x14ac:dyDescent="0.3">
      <c r="A17" s="41" t="s">
        <v>33</v>
      </c>
      <c r="B17" s="42">
        <v>5.085524409636979E-3</v>
      </c>
      <c r="C17" s="37">
        <f t="shared" si="0"/>
        <v>14</v>
      </c>
    </row>
    <row r="18" spans="1:3" ht="15.75" thickBot="1" x14ac:dyDescent="0.3">
      <c r="A18" s="24" t="s">
        <v>7</v>
      </c>
      <c r="B18" s="75">
        <v>1.0000000000000002</v>
      </c>
      <c r="C18" s="22"/>
    </row>
  </sheetData>
  <sortState xmlns:xlrd2="http://schemas.microsoft.com/office/spreadsheetml/2017/richdata2" ref="A4:C17">
    <sortCondition descending="1" ref="B4:B17"/>
  </sortState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46A50-E90D-499D-868B-34BC4D250E15}">
  <sheetPr>
    <tabColor rgb="FF0070C0"/>
  </sheetPr>
  <dimension ref="A1:C18"/>
  <sheetViews>
    <sheetView workbookViewId="0">
      <selection activeCell="C22" sqref="C22"/>
    </sheetView>
  </sheetViews>
  <sheetFormatPr defaultRowHeight="15" x14ac:dyDescent="0.25"/>
  <cols>
    <col min="1" max="1" width="35.85546875" customWidth="1"/>
    <col min="2" max="2" width="14.5703125" customWidth="1"/>
    <col min="3" max="3" width="13.28515625" customWidth="1"/>
  </cols>
  <sheetData>
    <row r="1" spans="1:3" x14ac:dyDescent="0.25">
      <c r="A1" s="85" t="s">
        <v>81</v>
      </c>
      <c r="B1" s="85"/>
      <c r="C1" s="85"/>
    </row>
    <row r="2" spans="1:3" ht="15.75" thickBot="1" x14ac:dyDescent="0.3"/>
    <row r="3" spans="1:3" ht="15.75" thickBot="1" x14ac:dyDescent="0.3">
      <c r="A3" s="22" t="s">
        <v>13</v>
      </c>
      <c r="B3" s="22" t="s">
        <v>83</v>
      </c>
      <c r="C3" s="22" t="s">
        <v>82</v>
      </c>
    </row>
    <row r="4" spans="1:3" ht="15.75" thickBot="1" x14ac:dyDescent="0.3">
      <c r="A4" s="41" t="s">
        <v>25</v>
      </c>
      <c r="B4" s="42">
        <v>0.95615514333895446</v>
      </c>
      <c r="C4" s="41">
        <f>_xlfn.RANK.AVG(B4,$B$4:$B$17)</f>
        <v>1</v>
      </c>
    </row>
    <row r="5" spans="1:3" ht="15.75" thickBot="1" x14ac:dyDescent="0.3">
      <c r="A5" s="41" t="s">
        <v>29</v>
      </c>
      <c r="B5" s="42">
        <v>0.40030674846625769</v>
      </c>
      <c r="C5" s="41">
        <f t="shared" ref="C5:C17" si="0">_xlfn.RANK.AVG(B5,$B$4:$B$17)</f>
        <v>2</v>
      </c>
    </row>
    <row r="6" spans="1:3" ht="15.75" thickBot="1" x14ac:dyDescent="0.3">
      <c r="A6" s="41" t="s">
        <v>33</v>
      </c>
      <c r="B6" s="42">
        <v>2.7472527472527472E-2</v>
      </c>
      <c r="C6" s="41">
        <f t="shared" si="0"/>
        <v>3</v>
      </c>
    </row>
    <row r="7" spans="1:3" ht="15.75" thickBot="1" x14ac:dyDescent="0.3">
      <c r="A7" s="41" t="s">
        <v>35</v>
      </c>
      <c r="B7" s="42">
        <v>1.9527702089009991E-2</v>
      </c>
      <c r="C7" s="41">
        <f t="shared" si="0"/>
        <v>4</v>
      </c>
    </row>
    <row r="8" spans="1:3" ht="15.75" thickBot="1" x14ac:dyDescent="0.3">
      <c r="A8" s="41" t="s">
        <v>24</v>
      </c>
      <c r="B8" s="42">
        <v>1.5306122448979591E-2</v>
      </c>
      <c r="C8" s="41">
        <f t="shared" si="0"/>
        <v>5</v>
      </c>
    </row>
    <row r="9" spans="1:3" ht="15.75" thickBot="1" x14ac:dyDescent="0.3">
      <c r="A9" s="41" t="s">
        <v>26</v>
      </c>
      <c r="B9" s="42">
        <v>1.5052684395383844E-2</v>
      </c>
      <c r="C9" s="41">
        <f t="shared" si="0"/>
        <v>6</v>
      </c>
    </row>
    <row r="10" spans="1:3" ht="15.75" thickBot="1" x14ac:dyDescent="0.3">
      <c r="A10" s="41" t="s">
        <v>23</v>
      </c>
      <c r="B10" s="42">
        <v>9.6385542168674707E-3</v>
      </c>
      <c r="C10" s="41">
        <f t="shared" si="0"/>
        <v>7</v>
      </c>
    </row>
    <row r="11" spans="1:3" ht="15.75" thickBot="1" x14ac:dyDescent="0.3">
      <c r="A11" s="41" t="s">
        <v>21</v>
      </c>
      <c r="B11" s="42">
        <v>8.6642599277978339E-3</v>
      </c>
      <c r="C11" s="41">
        <f t="shared" si="0"/>
        <v>8</v>
      </c>
    </row>
    <row r="12" spans="1:3" ht="15.75" thickBot="1" x14ac:dyDescent="0.3">
      <c r="A12" s="41" t="s">
        <v>16</v>
      </c>
      <c r="B12" s="42">
        <v>7.5383876078485403E-3</v>
      </c>
      <c r="C12" s="41">
        <f t="shared" si="0"/>
        <v>9</v>
      </c>
    </row>
    <row r="13" spans="1:3" ht="15.75" thickBot="1" x14ac:dyDescent="0.3">
      <c r="A13" s="41" t="s">
        <v>17</v>
      </c>
      <c r="B13" s="42">
        <v>3.7831206985530735E-3</v>
      </c>
      <c r="C13" s="41">
        <f t="shared" si="0"/>
        <v>10</v>
      </c>
    </row>
    <row r="14" spans="1:3" ht="15.75" thickBot="1" x14ac:dyDescent="0.3">
      <c r="A14" s="41" t="s">
        <v>31</v>
      </c>
      <c r="B14" s="42">
        <v>2.5445292620865142E-3</v>
      </c>
      <c r="C14" s="41">
        <f t="shared" si="0"/>
        <v>11</v>
      </c>
    </row>
    <row r="15" spans="1:3" ht="15.75" thickBot="1" x14ac:dyDescent="0.3">
      <c r="A15" s="41" t="s">
        <v>18</v>
      </c>
      <c r="B15" s="42">
        <v>1.6137708445400753E-3</v>
      </c>
      <c r="C15" s="41">
        <f t="shared" si="0"/>
        <v>12</v>
      </c>
    </row>
    <row r="16" spans="1:3" ht="15.75" thickBot="1" x14ac:dyDescent="0.3">
      <c r="A16" s="41" t="s">
        <v>22</v>
      </c>
      <c r="B16" s="42">
        <v>0</v>
      </c>
      <c r="C16" s="41">
        <f t="shared" si="0"/>
        <v>13</v>
      </c>
    </row>
    <row r="17" spans="1:3" ht="15.75" thickBot="1" x14ac:dyDescent="0.3">
      <c r="A17" s="41" t="s">
        <v>27</v>
      </c>
      <c r="B17" s="42">
        <v>-0.15324675324675324</v>
      </c>
      <c r="C17" s="41">
        <f t="shared" si="0"/>
        <v>14</v>
      </c>
    </row>
    <row r="18" spans="1:3" ht="15.75" thickBot="1" x14ac:dyDescent="0.3">
      <c r="A18" s="22" t="s">
        <v>78</v>
      </c>
      <c r="B18" s="36">
        <v>5.1075877616910965E-2</v>
      </c>
      <c r="C18" s="76"/>
    </row>
  </sheetData>
  <sortState xmlns:xlrd2="http://schemas.microsoft.com/office/spreadsheetml/2017/richdata2" ref="A4:B17">
    <sortCondition descending="1" ref="B4:B17"/>
  </sortState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04A92-FF67-4F89-A8CF-AC9EACDD02DE}">
  <sheetPr>
    <tabColor rgb="FF0070C0"/>
  </sheetPr>
  <dimension ref="A1:C12"/>
  <sheetViews>
    <sheetView workbookViewId="0">
      <selection activeCell="N18" sqref="N18"/>
    </sheetView>
  </sheetViews>
  <sheetFormatPr defaultRowHeight="15" x14ac:dyDescent="0.25"/>
  <cols>
    <col min="1" max="1" width="33.85546875" customWidth="1"/>
    <col min="2" max="2" width="15" customWidth="1"/>
    <col min="3" max="3" width="12.28515625" customWidth="1"/>
  </cols>
  <sheetData>
    <row r="1" spans="1:3" x14ac:dyDescent="0.25">
      <c r="A1" t="s">
        <v>84</v>
      </c>
    </row>
    <row r="3" spans="1:3" ht="15.75" thickBot="1" x14ac:dyDescent="0.3"/>
    <row r="4" spans="1:3" ht="15.75" thickBot="1" x14ac:dyDescent="0.3">
      <c r="A4" s="22" t="s">
        <v>13</v>
      </c>
      <c r="B4" s="22" t="s">
        <v>14</v>
      </c>
      <c r="C4" s="23" t="s">
        <v>15</v>
      </c>
    </row>
    <row r="5" spans="1:3" ht="15.75" thickBot="1" x14ac:dyDescent="0.3">
      <c r="A5" s="41" t="s">
        <v>20</v>
      </c>
      <c r="B5" s="72">
        <v>0.54162051335477213</v>
      </c>
      <c r="C5" s="37">
        <f t="shared" ref="C5:C11" si="0">_xlfn.RANK.AVG(B5,$B$5:$B$11)</f>
        <v>1</v>
      </c>
    </row>
    <row r="6" spans="1:3" ht="15.75" thickBot="1" x14ac:dyDescent="0.3">
      <c r="A6" s="41" t="s">
        <v>28</v>
      </c>
      <c r="B6" s="72">
        <v>0.18722058026033808</v>
      </c>
      <c r="C6" s="37">
        <f t="shared" si="0"/>
        <v>2</v>
      </c>
    </row>
    <row r="7" spans="1:3" ht="15.75" thickBot="1" x14ac:dyDescent="0.3">
      <c r="A7" s="41" t="s">
        <v>17</v>
      </c>
      <c r="B7" s="72">
        <v>0.17416613061316094</v>
      </c>
      <c r="C7" s="37">
        <f t="shared" si="0"/>
        <v>3</v>
      </c>
    </row>
    <row r="8" spans="1:3" ht="15.75" thickBot="1" x14ac:dyDescent="0.3">
      <c r="A8" s="41" t="s">
        <v>30</v>
      </c>
      <c r="B8" s="72">
        <v>7.297712771665392E-2</v>
      </c>
      <c r="C8" s="37">
        <f t="shared" si="0"/>
        <v>4</v>
      </c>
    </row>
    <row r="9" spans="1:3" ht="15.75" thickBot="1" x14ac:dyDescent="0.3">
      <c r="A9" s="74" t="s">
        <v>85</v>
      </c>
      <c r="B9" s="78">
        <v>2.3592837349880002E-2</v>
      </c>
      <c r="C9" s="37">
        <f t="shared" si="0"/>
        <v>5</v>
      </c>
    </row>
    <row r="10" spans="1:3" ht="15.75" thickBot="1" x14ac:dyDescent="0.3">
      <c r="A10" s="27" t="s">
        <v>21</v>
      </c>
      <c r="B10" s="79">
        <v>4.2281070519498213E-4</v>
      </c>
      <c r="C10" s="37">
        <f t="shared" si="0"/>
        <v>6</v>
      </c>
    </row>
    <row r="11" spans="1:3" ht="15.75" thickBot="1" x14ac:dyDescent="0.3">
      <c r="A11" s="41" t="s">
        <v>19</v>
      </c>
      <c r="B11" s="72">
        <v>0</v>
      </c>
      <c r="C11" s="37">
        <f t="shared" si="0"/>
        <v>7</v>
      </c>
    </row>
    <row r="12" spans="1:3" ht="15.75" thickBot="1" x14ac:dyDescent="0.3">
      <c r="A12" s="77" t="s">
        <v>7</v>
      </c>
      <c r="B12" s="25">
        <v>1</v>
      </c>
      <c r="C12" s="76"/>
    </row>
  </sheetData>
  <sortState xmlns:xlrd2="http://schemas.microsoft.com/office/spreadsheetml/2017/richdata2" ref="A5:C11">
    <sortCondition ref="C5:C1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BF5D-DD71-4A3B-92F4-1320B42C0254}">
  <sheetPr>
    <tabColor rgb="FF0070C0"/>
  </sheetPr>
  <dimension ref="A1:C23"/>
  <sheetViews>
    <sheetView workbookViewId="0">
      <selection activeCell="B24" sqref="B23:C24"/>
    </sheetView>
  </sheetViews>
  <sheetFormatPr defaultRowHeight="15" x14ac:dyDescent="0.25"/>
  <cols>
    <col min="1" max="1" width="39.85546875" customWidth="1"/>
    <col min="2" max="2" width="15.7109375" customWidth="1"/>
    <col min="3" max="3" width="12.140625" customWidth="1"/>
  </cols>
  <sheetData>
    <row r="1" spans="1:3" x14ac:dyDescent="0.25">
      <c r="A1" s="85" t="s">
        <v>86</v>
      </c>
      <c r="B1" s="85"/>
      <c r="C1" s="85"/>
    </row>
    <row r="2" spans="1:3" ht="15.75" thickBot="1" x14ac:dyDescent="0.3"/>
    <row r="3" spans="1:3" ht="15.75" thickBot="1" x14ac:dyDescent="0.3">
      <c r="A3" s="22" t="s">
        <v>13</v>
      </c>
      <c r="B3" s="22" t="s">
        <v>87</v>
      </c>
      <c r="C3" s="23" t="s">
        <v>15</v>
      </c>
    </row>
    <row r="4" spans="1:3" x14ac:dyDescent="0.25">
      <c r="A4" s="27" t="s">
        <v>16</v>
      </c>
      <c r="B4" s="80">
        <v>113.85955520949923</v>
      </c>
      <c r="C4" s="73">
        <v>1</v>
      </c>
    </row>
    <row r="5" spans="1:3" x14ac:dyDescent="0.25">
      <c r="A5" s="27" t="s">
        <v>29</v>
      </c>
      <c r="B5" s="80">
        <v>89.634864546525321</v>
      </c>
      <c r="C5" s="73">
        <v>2</v>
      </c>
    </row>
    <row r="6" spans="1:3" x14ac:dyDescent="0.25">
      <c r="A6" s="27" t="s">
        <v>69</v>
      </c>
      <c r="B6" s="80">
        <v>75.012933264355922</v>
      </c>
      <c r="C6" s="73">
        <v>3</v>
      </c>
    </row>
    <row r="7" spans="1:3" x14ac:dyDescent="0.25">
      <c r="A7" s="27" t="s">
        <v>25</v>
      </c>
      <c r="B7" s="80">
        <v>74.738562091503269</v>
      </c>
      <c r="C7" s="73">
        <v>4</v>
      </c>
    </row>
    <row r="8" spans="1:3" x14ac:dyDescent="0.25">
      <c r="A8" s="27" t="s">
        <v>33</v>
      </c>
      <c r="B8" s="80">
        <v>68.534482758620683</v>
      </c>
      <c r="C8" s="73">
        <v>5</v>
      </c>
    </row>
    <row r="9" spans="1:3" x14ac:dyDescent="0.25">
      <c r="A9" s="27" t="s">
        <v>22</v>
      </c>
      <c r="B9" s="80">
        <v>66.653370562425209</v>
      </c>
      <c r="C9" s="73">
        <v>6</v>
      </c>
    </row>
    <row r="10" spans="1:3" x14ac:dyDescent="0.25">
      <c r="A10" s="27" t="s">
        <v>23</v>
      </c>
      <c r="B10" s="80">
        <v>53.990610328638496</v>
      </c>
      <c r="C10" s="73">
        <v>7</v>
      </c>
    </row>
    <row r="11" spans="1:3" x14ac:dyDescent="0.25">
      <c r="A11" s="27" t="s">
        <v>70</v>
      </c>
      <c r="B11" s="80">
        <v>50.129533678756474</v>
      </c>
      <c r="C11" s="73">
        <v>8</v>
      </c>
    </row>
    <row r="12" spans="1:3" x14ac:dyDescent="0.25">
      <c r="A12" s="27" t="s">
        <v>21</v>
      </c>
      <c r="B12" s="80">
        <v>44.003807106598984</v>
      </c>
      <c r="C12" s="73">
        <v>9</v>
      </c>
    </row>
    <row r="13" spans="1:3" x14ac:dyDescent="0.25">
      <c r="A13" s="27" t="s">
        <v>71</v>
      </c>
      <c r="B13" s="80">
        <v>43.370165745856355</v>
      </c>
      <c r="C13" s="73">
        <v>10</v>
      </c>
    </row>
    <row r="14" spans="1:3" x14ac:dyDescent="0.25">
      <c r="A14" s="27" t="s">
        <v>24</v>
      </c>
      <c r="B14" s="80">
        <v>42.379547689282205</v>
      </c>
      <c r="C14" s="73">
        <v>11</v>
      </c>
    </row>
    <row r="15" spans="1:3" x14ac:dyDescent="0.25">
      <c r="A15" s="27" t="s">
        <v>17</v>
      </c>
      <c r="B15" s="80">
        <v>36.136877952726984</v>
      </c>
      <c r="C15" s="73">
        <v>12</v>
      </c>
    </row>
    <row r="16" spans="1:3" x14ac:dyDescent="0.25">
      <c r="A16" s="27" t="s">
        <v>26</v>
      </c>
      <c r="B16" s="80">
        <v>33.288043478260867</v>
      </c>
      <c r="C16" s="73">
        <v>13</v>
      </c>
    </row>
    <row r="17" spans="1:3" x14ac:dyDescent="0.25">
      <c r="A17" s="27" t="s">
        <v>88</v>
      </c>
      <c r="B17" s="80">
        <v>31.448763250883395</v>
      </c>
      <c r="C17" s="73">
        <v>14</v>
      </c>
    </row>
    <row r="18" spans="1:3" x14ac:dyDescent="0.25">
      <c r="A18" s="27" t="s">
        <v>75</v>
      </c>
      <c r="B18" s="80">
        <v>31.027667984189723</v>
      </c>
      <c r="C18" s="73">
        <v>15</v>
      </c>
    </row>
    <row r="19" spans="1:3" x14ac:dyDescent="0.25">
      <c r="A19" s="27" t="s">
        <v>31</v>
      </c>
      <c r="B19" s="80">
        <v>14.285714285714285</v>
      </c>
      <c r="C19" s="73">
        <v>16</v>
      </c>
    </row>
    <row r="20" spans="1:3" x14ac:dyDescent="0.25">
      <c r="A20" s="27" t="s">
        <v>18</v>
      </c>
      <c r="B20" s="80">
        <v>7.9570320270539092</v>
      </c>
      <c r="C20" s="73">
        <v>17</v>
      </c>
    </row>
    <row r="21" spans="1:3" x14ac:dyDescent="0.25">
      <c r="A21" s="27" t="s">
        <v>27</v>
      </c>
      <c r="B21" s="80">
        <v>1.3333333333333335</v>
      </c>
      <c r="C21" s="73">
        <v>18</v>
      </c>
    </row>
    <row r="22" spans="1:3" ht="15.75" thickBot="1" x14ac:dyDescent="0.3">
      <c r="A22" s="27" t="s">
        <v>42</v>
      </c>
      <c r="B22" s="80">
        <v>0</v>
      </c>
      <c r="C22" s="73">
        <v>19</v>
      </c>
    </row>
    <row r="23" spans="1:3" ht="15.75" thickBot="1" x14ac:dyDescent="0.3">
      <c r="A23" s="22" t="s">
        <v>7</v>
      </c>
      <c r="B23" s="81">
        <v>47.143579725408415</v>
      </c>
      <c r="C23" s="23"/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37D8F-2301-44BD-B718-8F7C0F60C26E}">
  <sheetPr>
    <tabColor rgb="FF0070C0"/>
  </sheetPr>
  <dimension ref="A1:D11"/>
  <sheetViews>
    <sheetView workbookViewId="0">
      <selection activeCell="G15" sqref="G15"/>
    </sheetView>
  </sheetViews>
  <sheetFormatPr defaultRowHeight="15" x14ac:dyDescent="0.25"/>
  <cols>
    <col min="1" max="1" width="30.28515625" customWidth="1"/>
    <col min="2" max="2" width="19.140625" customWidth="1"/>
    <col min="3" max="3" width="14.85546875" customWidth="1"/>
    <col min="4" max="4" width="17.28515625" customWidth="1"/>
  </cols>
  <sheetData>
    <row r="1" spans="1:4" ht="15.75" x14ac:dyDescent="0.25">
      <c r="A1" s="89" t="s">
        <v>89</v>
      </c>
      <c r="B1" s="89"/>
      <c r="C1" s="89"/>
      <c r="D1" s="89"/>
    </row>
    <row r="2" spans="1:4" ht="15.75" thickBot="1" x14ac:dyDescent="0.3"/>
    <row r="3" spans="1:4" ht="60.75" thickBot="1" x14ac:dyDescent="0.3">
      <c r="A3" s="22"/>
      <c r="B3" s="22" t="s">
        <v>90</v>
      </c>
      <c r="C3" s="82" t="s">
        <v>91</v>
      </c>
      <c r="D3" s="82" t="s">
        <v>92</v>
      </c>
    </row>
    <row r="4" spans="1:4" ht="15.75" thickBot="1" x14ac:dyDescent="0.3">
      <c r="A4" s="41" t="s">
        <v>20</v>
      </c>
      <c r="B4" s="84">
        <v>983</v>
      </c>
      <c r="C4" s="84">
        <v>9396</v>
      </c>
      <c r="D4" s="72">
        <f>B4/C4</f>
        <v>0.10461898680289484</v>
      </c>
    </row>
    <row r="5" spans="1:4" ht="15.75" thickBot="1" x14ac:dyDescent="0.3">
      <c r="A5" s="41" t="s">
        <v>38</v>
      </c>
      <c r="B5" s="84">
        <v>348</v>
      </c>
      <c r="C5" s="84">
        <v>3129</v>
      </c>
      <c r="D5" s="72">
        <f t="shared" ref="D5:D10" si="0">B5/C5</f>
        <v>0.1112176414189837</v>
      </c>
    </row>
    <row r="6" spans="1:4" ht="15.75" thickBot="1" x14ac:dyDescent="0.3">
      <c r="A6" s="41" t="s">
        <v>37</v>
      </c>
      <c r="B6" s="84">
        <v>152</v>
      </c>
      <c r="C6" s="84">
        <v>1294</v>
      </c>
      <c r="D6" s="72">
        <f t="shared" si="0"/>
        <v>0.11746522411128284</v>
      </c>
    </row>
    <row r="7" spans="1:4" ht="15.75" thickBot="1" x14ac:dyDescent="0.3">
      <c r="A7" s="41" t="s">
        <v>41</v>
      </c>
      <c r="B7" s="84">
        <v>0</v>
      </c>
      <c r="C7" s="84">
        <v>1779</v>
      </c>
      <c r="D7" s="72">
        <f t="shared" si="0"/>
        <v>0</v>
      </c>
    </row>
    <row r="8" spans="1:4" ht="15.75" thickBot="1" x14ac:dyDescent="0.3">
      <c r="A8" s="41" t="s">
        <v>28</v>
      </c>
      <c r="B8" s="84">
        <v>0</v>
      </c>
      <c r="C8" s="84">
        <v>4</v>
      </c>
      <c r="D8" s="72">
        <f t="shared" si="0"/>
        <v>0</v>
      </c>
    </row>
    <row r="9" spans="1:4" ht="15.75" thickBot="1" x14ac:dyDescent="0.3">
      <c r="A9" s="41" t="s">
        <v>40</v>
      </c>
      <c r="B9" s="84">
        <v>108</v>
      </c>
      <c r="C9" s="84">
        <v>971</v>
      </c>
      <c r="D9" s="72">
        <f t="shared" si="0"/>
        <v>0.11122554067971163</v>
      </c>
    </row>
    <row r="10" spans="1:4" ht="15.75" thickBot="1" x14ac:dyDescent="0.3">
      <c r="A10" s="41" t="s">
        <v>39</v>
      </c>
      <c r="B10" s="84">
        <v>2</v>
      </c>
      <c r="C10" s="84">
        <v>8</v>
      </c>
      <c r="D10" s="72">
        <f t="shared" si="0"/>
        <v>0.25</v>
      </c>
    </row>
    <row r="11" spans="1:4" ht="15.75" thickBot="1" x14ac:dyDescent="0.3">
      <c r="A11" s="77" t="s">
        <v>7</v>
      </c>
      <c r="B11" s="83">
        <f>SUM(B4:B10)</f>
        <v>1593</v>
      </c>
      <c r="C11" s="83">
        <f>SUM(C4:C10)</f>
        <v>16581</v>
      </c>
      <c r="D11" s="25">
        <f>B11/C11</f>
        <v>9.6073819431879856E-2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General Industry</vt:lpstr>
      <vt:lpstr>Life Industry</vt:lpstr>
      <vt:lpstr>General Ranking</vt:lpstr>
      <vt:lpstr>Life Ranking</vt:lpstr>
      <vt:lpstr>Ordinary Life Ranking</vt:lpstr>
      <vt:lpstr>Premium Retention by Class</vt:lpstr>
      <vt:lpstr>Life Loss Ratio Ranking</vt:lpstr>
      <vt:lpstr>General Loss Ratio Ranking</vt:lpstr>
      <vt:lpstr>Motor Ranking</vt:lpstr>
      <vt:lpstr>Motor Loss Ratio</vt:lpstr>
      <vt:lpstr>Property Ranking</vt:lpstr>
      <vt:lpstr>Property Loss Ratio</vt:lpstr>
      <vt:lpstr>Health Ranking</vt:lpstr>
      <vt:lpstr>Claims Ratios</vt:lpstr>
      <vt:lpstr>Policies in Force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Laffa Francois</dc:creator>
  <cp:lastModifiedBy>Mintrue Providence</cp:lastModifiedBy>
  <dcterms:created xsi:type="dcterms:W3CDTF">2022-08-09T15:06:04Z</dcterms:created>
  <dcterms:modified xsi:type="dcterms:W3CDTF">2025-04-23T15:20:46Z</dcterms:modified>
</cp:coreProperties>
</file>