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providence.SVGFSA.000\Desktop\"/>
    </mc:Choice>
  </mc:AlternateContent>
  <xr:revisionPtr revIDLastSave="0" documentId="8_{C6A9566B-907D-4CE6-9F70-41B2B710933D}" xr6:coauthVersionLast="47" xr6:coauthVersionMax="47" xr10:uidLastSave="{00000000-0000-0000-0000-000000000000}"/>
  <bookViews>
    <workbookView xWindow="-120" yWindow="-120" windowWidth="29040" windowHeight="15840" firstSheet="11" activeTab="13" xr2:uid="{D7C9190A-C377-4257-B1AE-F404587C9F87}"/>
  </bookViews>
  <sheets>
    <sheet name="General Industry" sheetId="2" r:id="rId1"/>
    <sheet name="Life Industry" sheetId="3" r:id="rId2"/>
    <sheet name="General Ranking" sheetId="4" r:id="rId3"/>
    <sheet name="Life Ranking" sheetId="5" r:id="rId4"/>
    <sheet name="Individual Life Ranking" sheetId="6" r:id="rId5"/>
    <sheet name="Premium Retention by Class" sheetId="7" r:id="rId6"/>
    <sheet name="Life Loss Ratio Ranking" sheetId="8" r:id="rId7"/>
    <sheet name="General Loss ratio ranking" sheetId="11" r:id="rId8"/>
    <sheet name="Motor Ranking" sheetId="12" r:id="rId9"/>
    <sheet name="Motor Loss Ratio" sheetId="13" r:id="rId10"/>
    <sheet name="Property Ranking" sheetId="14" r:id="rId11"/>
    <sheet name="Property Loss Ratio" sheetId="18" r:id="rId12"/>
    <sheet name="Health Ranking" sheetId="15" r:id="rId13"/>
    <sheet name="Policies In force" sheetId="17" r:id="rId14"/>
  </sheets>
  <externalReferences>
    <externalReference r:id="rId15"/>
    <externalReference r:id="rId16"/>
    <externalReference r:id="rId17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5" i="15" l="1"/>
  <c r="B5" i="15"/>
  <c r="C5" i="15"/>
  <c r="A12" i="15"/>
  <c r="B12" i="15"/>
  <c r="C12" i="15"/>
  <c r="A10" i="15"/>
  <c r="B10" i="15"/>
  <c r="C10" i="15"/>
  <c r="A9" i="15"/>
  <c r="B9" i="15"/>
  <c r="C9" i="15"/>
  <c r="A6" i="15"/>
  <c r="B6" i="15"/>
  <c r="C6" i="15"/>
  <c r="B7" i="15"/>
  <c r="C7" i="15"/>
  <c r="B8" i="15"/>
  <c r="C8" i="15"/>
  <c r="A11" i="15"/>
  <c r="B11" i="15"/>
  <c r="C11" i="15"/>
  <c r="B18" i="18"/>
  <c r="B11" i="18"/>
  <c r="C11" i="18"/>
  <c r="A16" i="18"/>
  <c r="B16" i="18"/>
  <c r="C16" i="18"/>
  <c r="A12" i="18"/>
  <c r="B12" i="18"/>
  <c r="C12" i="18"/>
  <c r="A14" i="18"/>
  <c r="B14" i="18"/>
  <c r="C14" i="18"/>
  <c r="B10" i="18"/>
  <c r="C10" i="18"/>
  <c r="A6" i="18"/>
  <c r="B6" i="18"/>
  <c r="C6" i="18"/>
  <c r="A8" i="18"/>
  <c r="B8" i="18"/>
  <c r="C8" i="18"/>
  <c r="A4" i="18"/>
  <c r="B4" i="18"/>
  <c r="C4" i="18"/>
  <c r="A17" i="18"/>
  <c r="B17" i="18"/>
  <c r="C17" i="18"/>
  <c r="A9" i="18"/>
  <c r="B9" i="18"/>
  <c r="C9" i="18"/>
  <c r="A7" i="18"/>
  <c r="B7" i="18"/>
  <c r="C7" i="18"/>
  <c r="A13" i="18"/>
  <c r="B13" i="18"/>
  <c r="C13" i="18"/>
  <c r="A15" i="18"/>
  <c r="B15" i="18"/>
  <c r="C15" i="18"/>
  <c r="B5" i="18"/>
  <c r="C5" i="18"/>
  <c r="A4" i="11"/>
  <c r="B4" i="11"/>
  <c r="C4" i="11"/>
  <c r="A5" i="11"/>
  <c r="B5" i="11"/>
  <c r="C5" i="11"/>
  <c r="B6" i="11"/>
  <c r="C6" i="11"/>
  <c r="B7" i="11"/>
  <c r="C7" i="11"/>
  <c r="A8" i="11"/>
  <c r="B8" i="11"/>
  <c r="C8" i="11"/>
  <c r="A9" i="11"/>
  <c r="B9" i="11"/>
  <c r="C9" i="11"/>
  <c r="B10" i="11"/>
  <c r="C10" i="11"/>
  <c r="A11" i="11"/>
  <c r="B11" i="11"/>
  <c r="C11" i="11"/>
  <c r="A12" i="11"/>
  <c r="B12" i="11"/>
  <c r="C12" i="11"/>
  <c r="A13" i="11"/>
  <c r="B13" i="11"/>
  <c r="C13" i="11"/>
  <c r="A14" i="11"/>
  <c r="B14" i="11"/>
  <c r="C14" i="11"/>
  <c r="B15" i="11"/>
  <c r="C15" i="11"/>
  <c r="B16" i="11"/>
  <c r="C16" i="11"/>
  <c r="A17" i="11"/>
  <c r="B17" i="11"/>
  <c r="C17" i="11"/>
  <c r="A18" i="11"/>
  <c r="B18" i="11"/>
  <c r="C18" i="11"/>
  <c r="A19" i="11"/>
  <c r="B19" i="11"/>
  <c r="C19" i="11"/>
  <c r="A20" i="11"/>
  <c r="B20" i="11"/>
  <c r="C20" i="11"/>
  <c r="A21" i="11"/>
  <c r="B21" i="11"/>
  <c r="C21" i="11"/>
  <c r="B22" i="11"/>
  <c r="C22" i="11"/>
  <c r="B12" i="8"/>
  <c r="B4" i="14"/>
  <c r="C4" i="14"/>
  <c r="B5" i="14"/>
  <c r="C5" i="14"/>
  <c r="A6" i="14"/>
  <c r="B6" i="14"/>
  <c r="C6" i="14"/>
  <c r="A7" i="14"/>
  <c r="B7" i="14"/>
  <c r="C7" i="14"/>
  <c r="A8" i="14"/>
  <c r="B8" i="14"/>
  <c r="C8" i="14"/>
  <c r="A9" i="14"/>
  <c r="B9" i="14"/>
  <c r="C9" i="14"/>
  <c r="B10" i="14"/>
  <c r="C10" i="14"/>
  <c r="A11" i="14"/>
  <c r="B11" i="14"/>
  <c r="C11" i="14"/>
  <c r="A12" i="14"/>
  <c r="B12" i="14"/>
  <c r="C12" i="14"/>
  <c r="A13" i="14"/>
  <c r="B13" i="14"/>
  <c r="C13" i="14"/>
  <c r="A14" i="14"/>
  <c r="B14" i="14"/>
  <c r="C14" i="14"/>
  <c r="A15" i="14"/>
  <c r="B15" i="14"/>
  <c r="C15" i="14"/>
  <c r="A16" i="14"/>
  <c r="B16" i="14"/>
  <c r="C16" i="14"/>
  <c r="A17" i="14"/>
  <c r="B17" i="14"/>
  <c r="C17" i="14"/>
  <c r="B18" i="14"/>
  <c r="A5" i="13"/>
  <c r="B5" i="13"/>
  <c r="C5" i="13"/>
  <c r="B7" i="13"/>
  <c r="C7" i="13"/>
  <c r="A9" i="13"/>
  <c r="B9" i="13"/>
  <c r="C9" i="13"/>
  <c r="A8" i="13"/>
  <c r="B8" i="13"/>
  <c r="C8" i="13"/>
  <c r="A6" i="13"/>
  <c r="B6" i="13"/>
  <c r="C6" i="13"/>
  <c r="B16" i="13"/>
  <c r="C16" i="13"/>
  <c r="B11" i="13"/>
  <c r="C11" i="13"/>
  <c r="A14" i="13"/>
  <c r="B14" i="13"/>
  <c r="C14" i="13"/>
  <c r="A10" i="13"/>
  <c r="B10" i="13"/>
  <c r="C10" i="13"/>
  <c r="A13" i="13"/>
  <c r="B13" i="13"/>
  <c r="C13" i="13"/>
  <c r="A15" i="13"/>
  <c r="B15" i="13"/>
  <c r="C15" i="13"/>
  <c r="A12" i="13"/>
  <c r="B12" i="13"/>
  <c r="C12" i="13"/>
  <c r="A4" i="13"/>
  <c r="B4" i="13"/>
  <c r="C4" i="13"/>
  <c r="B17" i="13"/>
  <c r="A4" i="12"/>
  <c r="B4" i="12"/>
  <c r="C4" i="12"/>
  <c r="A5" i="12"/>
  <c r="B5" i="12"/>
  <c r="C5" i="12"/>
  <c r="B6" i="12"/>
  <c r="C6" i="12"/>
  <c r="A7" i="12"/>
  <c r="B7" i="12"/>
  <c r="C7" i="12"/>
  <c r="A8" i="12"/>
  <c r="B8" i="12"/>
  <c r="C8" i="12"/>
  <c r="A9" i="12"/>
  <c r="B9" i="12"/>
  <c r="C9" i="12"/>
  <c r="A10" i="12"/>
  <c r="B10" i="12"/>
  <c r="C10" i="12"/>
  <c r="A11" i="12"/>
  <c r="B11" i="12"/>
  <c r="C11" i="12"/>
  <c r="B12" i="12"/>
  <c r="C12" i="12"/>
  <c r="B13" i="12"/>
  <c r="C13" i="12"/>
  <c r="A14" i="12"/>
  <c r="B14" i="12"/>
  <c r="C14" i="12"/>
  <c r="B15" i="12"/>
  <c r="C15" i="12"/>
  <c r="A16" i="12"/>
  <c r="B16" i="12"/>
  <c r="C16" i="12"/>
  <c r="B11" i="8"/>
  <c r="B10" i="8"/>
  <c r="B9" i="8"/>
  <c r="B8" i="8"/>
  <c r="B7" i="8"/>
  <c r="B6" i="8"/>
  <c r="B5" i="8"/>
  <c r="C18" i="7"/>
  <c r="C17" i="7"/>
  <c r="C15" i="7"/>
  <c r="C16" i="7"/>
  <c r="C14" i="7"/>
  <c r="C13" i="7"/>
  <c r="B16" i="7"/>
  <c r="B18" i="7"/>
  <c r="B17" i="7"/>
  <c r="B15" i="7"/>
  <c r="B14" i="7"/>
  <c r="B13" i="7"/>
  <c r="C6" i="7"/>
  <c r="G8" i="7"/>
  <c r="C11" i="7"/>
  <c r="B11" i="7"/>
  <c r="B10" i="7"/>
  <c r="B9" i="7"/>
  <c r="C7" i="7"/>
  <c r="B7" i="7"/>
  <c r="B6" i="7"/>
  <c r="B8" i="6"/>
  <c r="C8" i="6" s="1"/>
  <c r="B7" i="6"/>
  <c r="C7" i="6" s="1"/>
  <c r="B6" i="6"/>
  <c r="C6" i="6" s="1"/>
  <c r="B5" i="6"/>
  <c r="B4" i="6"/>
  <c r="C4" i="6" s="1"/>
  <c r="B10" i="5"/>
  <c r="C10" i="5" s="1"/>
  <c r="B9" i="5"/>
  <c r="C9" i="5" s="1"/>
  <c r="B8" i="5"/>
  <c r="C8" i="5" s="1"/>
  <c r="B7" i="5"/>
  <c r="C7" i="5" s="1"/>
  <c r="B6" i="5"/>
  <c r="C6" i="5" s="1"/>
  <c r="B5" i="5"/>
  <c r="B11" i="5" s="1"/>
  <c r="B4" i="5"/>
  <c r="C4" i="5" s="1"/>
  <c r="B21" i="4"/>
  <c r="C20" i="4" s="1"/>
  <c r="C18" i="4"/>
  <c r="C13" i="4"/>
  <c r="C10" i="4"/>
  <c r="C5" i="4"/>
  <c r="B13" i="3"/>
  <c r="B11" i="3"/>
  <c r="B9" i="3"/>
  <c r="B7" i="3"/>
  <c r="B16" i="2"/>
  <c r="B14" i="2"/>
  <c r="B12" i="2"/>
  <c r="B10" i="2"/>
  <c r="B8" i="2"/>
  <c r="B17" i="2" s="1"/>
  <c r="C13" i="3"/>
  <c r="C9" i="3"/>
  <c r="D7" i="7" l="1"/>
  <c r="F7" i="7" s="1"/>
  <c r="G7" i="7" s="1"/>
  <c r="C8" i="8"/>
  <c r="B13" i="15"/>
  <c r="C10" i="8"/>
  <c r="C9" i="8"/>
  <c r="C11" i="8"/>
  <c r="C5" i="5"/>
  <c r="C7" i="4"/>
  <c r="C14" i="4"/>
  <c r="B9" i="6"/>
  <c r="B14" i="3"/>
  <c r="C9" i="4"/>
  <c r="C15" i="4"/>
  <c r="C5" i="6"/>
  <c r="B17" i="12"/>
  <c r="C6" i="8"/>
  <c r="C5" i="8"/>
  <c r="C7" i="8"/>
  <c r="C3" i="4"/>
  <c r="C8" i="4"/>
  <c r="C11" i="4"/>
  <c r="C16" i="4"/>
  <c r="C19" i="4"/>
  <c r="C4" i="4"/>
  <c r="C6" i="4"/>
  <c r="C12" i="4"/>
  <c r="C17" i="4"/>
  <c r="G19" i="7"/>
  <c r="C19" i="7"/>
  <c r="B19" i="7"/>
  <c r="C10" i="7"/>
  <c r="C9" i="7"/>
  <c r="B8" i="7"/>
  <c r="G14" i="3"/>
  <c r="F14" i="3"/>
  <c r="E14" i="3"/>
  <c r="D14" i="3"/>
  <c r="C7" i="3"/>
  <c r="F17" i="2"/>
  <c r="E17" i="2"/>
  <c r="D12" i="2"/>
  <c r="D17" i="2" s="1"/>
  <c r="C8" i="2"/>
  <c r="C17" i="2" s="1"/>
  <c r="D9" i="4" l="1"/>
  <c r="D6" i="4"/>
  <c r="D10" i="4"/>
  <c r="D19" i="4"/>
  <c r="D5" i="4"/>
  <c r="D4" i="4"/>
  <c r="D18" i="4"/>
  <c r="D15" i="4"/>
  <c r="D17" i="4"/>
  <c r="D14" i="4"/>
  <c r="D11" i="4"/>
  <c r="C21" i="4"/>
  <c r="D3" i="4"/>
  <c r="D16" i="4"/>
  <c r="D13" i="4"/>
  <c r="D12" i="4"/>
  <c r="D7" i="4"/>
  <c r="D8" i="4"/>
  <c r="D20" i="4"/>
  <c r="C8" i="7"/>
  <c r="C12" i="7" s="1"/>
  <c r="B20" i="7"/>
  <c r="D15" i="7"/>
  <c r="F15" i="7" s="1"/>
  <c r="G15" i="7" s="1"/>
  <c r="D17" i="7"/>
  <c r="F17" i="7" s="1"/>
  <c r="G17" i="7" s="1"/>
  <c r="D4" i="17"/>
  <c r="D6" i="17"/>
  <c r="D8" i="17"/>
  <c r="D9" i="17"/>
  <c r="C11" i="17"/>
  <c r="D5" i="17"/>
  <c r="D7" i="17"/>
  <c r="D10" i="17"/>
  <c r="B11" i="17"/>
  <c r="D9" i="7"/>
  <c r="F9" i="7" s="1"/>
  <c r="G9" i="7" s="1"/>
  <c r="D11" i="7"/>
  <c r="F11" i="7" s="1"/>
  <c r="G11" i="7" s="1"/>
  <c r="C20" i="7"/>
  <c r="D19" i="7"/>
  <c r="D13" i="7"/>
  <c r="F13" i="7" s="1"/>
  <c r="G13" i="7" s="1"/>
  <c r="B12" i="7"/>
  <c r="D6" i="7"/>
  <c r="F6" i="7" s="1"/>
  <c r="G6" i="7" s="1"/>
  <c r="D10" i="7"/>
  <c r="F10" i="7" s="1"/>
  <c r="G10" i="7" s="1"/>
  <c r="D14" i="7"/>
  <c r="F14" i="7" s="1"/>
  <c r="G14" i="7" s="1"/>
  <c r="D16" i="7"/>
  <c r="F16" i="7" s="1"/>
  <c r="G16" i="7" s="1"/>
  <c r="D18" i="7"/>
  <c r="F18" i="7" s="1"/>
  <c r="G18" i="7" s="1"/>
  <c r="D8" i="7" l="1"/>
  <c r="D12" i="7" s="1"/>
  <c r="D11" i="17"/>
  <c r="C21" i="7"/>
  <c r="C11" i="3"/>
  <c r="C14" i="3" s="1"/>
  <c r="D20" i="7"/>
  <c r="F20" i="7" s="1"/>
  <c r="G20" i="7" s="1"/>
  <c r="B21" i="7"/>
  <c r="E7" i="7" l="1"/>
  <c r="E8" i="7"/>
  <c r="E6" i="7"/>
  <c r="D21" i="7"/>
  <c r="F21" i="7" s="1"/>
  <c r="G21" i="7" s="1"/>
  <c r="F12" i="7"/>
  <c r="G12" i="7" s="1"/>
  <c r="E15" i="7"/>
  <c r="E13" i="7"/>
  <c r="E11" i="7"/>
  <c r="E17" i="7"/>
  <c r="E9" i="7"/>
  <c r="E21" i="7"/>
  <c r="E20" i="7"/>
  <c r="E10" i="7"/>
  <c r="E14" i="7"/>
  <c r="E18" i="7"/>
  <c r="E16" i="7"/>
  <c r="E12" i="7"/>
</calcChain>
</file>

<file path=xl/sharedStrings.xml><?xml version="1.0" encoding="utf-8"?>
<sst xmlns="http://schemas.openxmlformats.org/spreadsheetml/2006/main" count="160" uniqueCount="87">
  <si>
    <t>Premium Analysis - General Insurance Business</t>
  </si>
  <si>
    <t>INDUSTRY TOTALS</t>
  </si>
  <si>
    <t xml:space="preserve">Property </t>
  </si>
  <si>
    <t>Motor</t>
  </si>
  <si>
    <t>Accident &amp; Sickness</t>
  </si>
  <si>
    <t>Marine, Aviation etc</t>
  </si>
  <si>
    <t>Others</t>
  </si>
  <si>
    <t>Total</t>
  </si>
  <si>
    <t>Premium Analysis - Life Insurance Business</t>
  </si>
  <si>
    <t>Individual Life</t>
  </si>
  <si>
    <t>Group Life</t>
  </si>
  <si>
    <t xml:space="preserve">Annuities </t>
  </si>
  <si>
    <t>Other</t>
  </si>
  <si>
    <t>Company</t>
  </si>
  <si>
    <t>%Market Share</t>
  </si>
  <si>
    <t>Rank</t>
  </si>
  <si>
    <t>Sagicor Life EC</t>
  </si>
  <si>
    <t>Metrocint General</t>
  </si>
  <si>
    <t>Caribbean Alliance</t>
  </si>
  <si>
    <t>St. Vincent Insurances</t>
  </si>
  <si>
    <t>Beacon Insurances</t>
  </si>
  <si>
    <t>West Indian Insurances</t>
  </si>
  <si>
    <t>St. Hill Insurance Co. Ltd</t>
  </si>
  <si>
    <t>M &amp; C General</t>
  </si>
  <si>
    <t>G.T.M Fire &amp; General</t>
  </si>
  <si>
    <t>Guardian Life of the Caribbean</t>
  </si>
  <si>
    <t>Island Heritage Insurance</t>
  </si>
  <si>
    <t>Gulf Insurance</t>
  </si>
  <si>
    <t>GK Insurance</t>
  </si>
  <si>
    <t>Pan American Life</t>
  </si>
  <si>
    <t>Demerara Mutual Life</t>
  </si>
  <si>
    <t>CUNA Caribbean</t>
  </si>
  <si>
    <t>GTM Life</t>
  </si>
  <si>
    <t>Gross Premium Written</t>
  </si>
  <si>
    <t xml:space="preserve"> Premium  Ceded</t>
  </si>
  <si>
    <t>Net  Premium  Written</t>
  </si>
  <si>
    <t>% of Total Gross  Premium  Written</t>
  </si>
  <si>
    <t xml:space="preserve"> Premium  Retention Rate (%)</t>
  </si>
  <si>
    <t xml:space="preserve"> Premium  Cession Rate  (%)</t>
  </si>
  <si>
    <t>Ordinary Life</t>
  </si>
  <si>
    <t>Industrial Life</t>
  </si>
  <si>
    <t>Annuities</t>
  </si>
  <si>
    <t>Retirement Plans</t>
  </si>
  <si>
    <t>Other Life</t>
  </si>
  <si>
    <t>Total Life Insurance</t>
  </si>
  <si>
    <t>Liability</t>
  </si>
  <si>
    <t>Marine</t>
  </si>
  <si>
    <t>Pecuniary Loss</t>
  </si>
  <si>
    <t>Personal Accident</t>
  </si>
  <si>
    <t>Property</t>
  </si>
  <si>
    <t>Other General Insurance</t>
  </si>
  <si>
    <t>Total General  Insurance</t>
  </si>
  <si>
    <t>Total Insurance Market</t>
  </si>
  <si>
    <t>Loss Ratio</t>
  </si>
  <si>
    <t>Pan-American Life</t>
  </si>
  <si>
    <t>Industry Average</t>
  </si>
  <si>
    <t>New Business</t>
  </si>
  <si>
    <t>Total Policies in Force</t>
  </si>
  <si>
    <t>New Business as a percentage of Total Policies in Force</t>
  </si>
  <si>
    <t xml:space="preserve">Total </t>
  </si>
  <si>
    <t>-</t>
  </si>
  <si>
    <t>GK Life Insurance EC</t>
  </si>
  <si>
    <t>Ranking</t>
  </si>
  <si>
    <t>Gross Premium</t>
  </si>
  <si>
    <t>2023 Life Insurance Company Ranking based on Loss Ratio</t>
  </si>
  <si>
    <t>2023   General  Insurance Company Ranking based on Loss Ratio</t>
  </si>
  <si>
    <t>2023 - Property Insurance Company Ranking based on Premium</t>
  </si>
  <si>
    <t>2023 Loss Ratio-Property Class of Business</t>
  </si>
  <si>
    <t>CG United Insurance</t>
  </si>
  <si>
    <t xml:space="preserve">GTM Life </t>
  </si>
  <si>
    <t>2023 General  Insurance Business Ranking based on premuim</t>
  </si>
  <si>
    <t>2023  Life Isurance Business Ranking based on premuim</t>
  </si>
  <si>
    <t>2023  Individual Life Insurance Business Ranking based on premuim</t>
  </si>
  <si>
    <t>2023 Premium Retention by Class of Insurance Business</t>
  </si>
  <si>
    <t xml:space="preserve">Class of Insurance Business </t>
  </si>
  <si>
    <t>2023 Motor Vehicle Insurance Business Ranking based on Premium</t>
  </si>
  <si>
    <t>2023 Loss Ratio -Motor Vehicle Insurance Business</t>
  </si>
  <si>
    <t>Guardian General Insurance Limited</t>
  </si>
  <si>
    <t>CGI Consumers' Guarantee Insurance</t>
  </si>
  <si>
    <t>2023 Health Insurance Business Ranking based on Premium</t>
  </si>
  <si>
    <t>Total Policies in forced for Life Insurance Companies as at end of 2023</t>
  </si>
  <si>
    <t>Guardian General</t>
  </si>
  <si>
    <t xml:space="preserve">CGI Consumers' Guarantee </t>
  </si>
  <si>
    <t>GK Life</t>
  </si>
  <si>
    <t>CG United</t>
  </si>
  <si>
    <t xml:space="preserve">CG United </t>
  </si>
  <si>
    <t>G.T.M Life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</si>
</sst>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Arial"/>
      <family val="2"/>
    </font>
    <font>
      <b/>
      <i/>
      <sz val="10"/>
      <color indexed="8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1" fillId="0" borderId="0"/>
  </cellStyleXfs>
  <cellXfs count="131">
    <xf numFmtId="0" fontId="0" fillId="0" borderId="0" xfId="0"/>
    <xf numFmtId="0" fontId="2" fillId="0" borderId="0" xfId="0" applyFont="1"/>
    <xf numFmtId="0" fontId="3" fillId="0" borderId="0" xfId="0" applyFont="1"/>
    <xf numFmtId="41" fontId="0" fillId="0" borderId="0" xfId="0" applyNumberForma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10" fontId="0" fillId="0" borderId="2" xfId="0" applyNumberFormat="1" applyBorder="1"/>
    <xf numFmtId="0" fontId="0" fillId="0" borderId="5" xfId="0" applyBorder="1"/>
    <xf numFmtId="165" fontId="2" fillId="0" borderId="2" xfId="0" applyNumberFormat="1" applyFont="1" applyBorder="1"/>
    <xf numFmtId="10" fontId="2" fillId="0" borderId="2" xfId="0" applyNumberFormat="1" applyFont="1" applyBorder="1"/>
    <xf numFmtId="0" fontId="0" fillId="0" borderId="2" xfId="0" applyBorder="1"/>
    <xf numFmtId="0" fontId="3" fillId="0" borderId="0" xfId="2" applyFont="1"/>
    <xf numFmtId="0" fontId="3" fillId="0" borderId="8" xfId="2" applyFont="1" applyBorder="1" applyAlignment="1">
      <alignment horizontal="center" wrapText="1"/>
    </xf>
    <xf numFmtId="0" fontId="8" fillId="0" borderId="0" xfId="2" applyAlignment="1">
      <alignment wrapText="1"/>
    </xf>
    <xf numFmtId="0" fontId="8" fillId="0" borderId="0" xfId="2"/>
    <xf numFmtId="0" fontId="8" fillId="0" borderId="8" xfId="2" applyBorder="1"/>
    <xf numFmtId="41" fontId="8" fillId="0" borderId="8" xfId="2" applyNumberFormat="1" applyBorder="1"/>
    <xf numFmtId="10" fontId="8" fillId="0" borderId="8" xfId="2" applyNumberFormat="1" applyBorder="1"/>
    <xf numFmtId="0" fontId="3" fillId="0" borderId="8" xfId="2" applyFont="1" applyBorder="1"/>
    <xf numFmtId="41" fontId="3" fillId="0" borderId="8" xfId="2" applyNumberFormat="1" applyFont="1" applyBorder="1"/>
    <xf numFmtId="10" fontId="3" fillId="0" borderId="8" xfId="2" applyNumberFormat="1" applyFont="1" applyBorder="1"/>
    <xf numFmtId="41" fontId="8" fillId="0" borderId="0" xfId="2" applyNumberForma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2" xfId="3" applyFont="1" applyBorder="1"/>
    <xf numFmtId="165" fontId="2" fillId="0" borderId="2" xfId="3" applyNumberFormat="1" applyFont="1" applyBorder="1"/>
    <xf numFmtId="10" fontId="2" fillId="0" borderId="3" xfId="3" applyNumberFormat="1" applyFont="1" applyBorder="1"/>
    <xf numFmtId="0" fontId="1" fillId="0" borderId="5" xfId="3" applyBorder="1"/>
    <xf numFmtId="0" fontId="2" fillId="0" borderId="2" xfId="0" applyFont="1" applyBorder="1" applyAlignment="1">
      <alignment horizontal="center" wrapText="1"/>
    </xf>
    <xf numFmtId="0" fontId="8" fillId="0" borderId="9" xfId="2" applyBorder="1"/>
    <xf numFmtId="41" fontId="8" fillId="0" borderId="9" xfId="2" applyNumberFormat="1" applyBorder="1"/>
    <xf numFmtId="0" fontId="3" fillId="0" borderId="10" xfId="2" applyFont="1" applyBorder="1"/>
    <xf numFmtId="10" fontId="3" fillId="0" borderId="2" xfId="2" applyNumberFormat="1" applyFont="1" applyBorder="1"/>
    <xf numFmtId="10" fontId="3" fillId="0" borderId="8" xfId="2" applyNumberFormat="1" applyFont="1" applyBorder="1" applyAlignment="1">
      <alignment horizontal="right"/>
    </xf>
    <xf numFmtId="10" fontId="8" fillId="0" borderId="8" xfId="2" applyNumberFormat="1" applyBorder="1" applyAlignment="1">
      <alignment horizontal="right"/>
    </xf>
    <xf numFmtId="164" fontId="4" fillId="0" borderId="6" xfId="1" applyNumberFormat="1" applyFont="1" applyFill="1" applyBorder="1"/>
    <xf numFmtId="41" fontId="4" fillId="0" borderId="14" xfId="0" applyNumberFormat="1" applyFont="1" applyBorder="1" applyAlignment="1">
      <alignment horizontal="center"/>
    </xf>
    <xf numFmtId="0" fontId="4" fillId="0" borderId="5" xfId="0" applyFont="1" applyBorder="1"/>
    <xf numFmtId="0" fontId="4" fillId="0" borderId="15" xfId="0" applyFont="1" applyBorder="1"/>
    <xf numFmtId="3" fontId="4" fillId="0" borderId="5" xfId="0" applyNumberFormat="1" applyFont="1" applyBorder="1"/>
    <xf numFmtId="3" fontId="4" fillId="0" borderId="15" xfId="0" applyNumberFormat="1" applyFont="1" applyBorder="1" applyAlignment="1">
      <alignment horizontal="center"/>
    </xf>
    <xf numFmtId="41" fontId="4" fillId="0" borderId="5" xfId="0" applyNumberFormat="1" applyFont="1" applyBorder="1"/>
    <xf numFmtId="41" fontId="4" fillId="0" borderId="15" xfId="0" applyNumberFormat="1" applyFont="1" applyBorder="1" applyAlignment="1">
      <alignment horizontal="center"/>
    </xf>
    <xf numFmtId="164" fontId="4" fillId="0" borderId="5" xfId="1" applyNumberFormat="1" applyFont="1" applyFill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3" fontId="4" fillId="0" borderId="5" xfId="0" applyNumberFormat="1" applyFont="1" applyBorder="1" applyAlignment="1">
      <alignment horizontal="right"/>
    </xf>
    <xf numFmtId="0" fontId="5" fillId="0" borderId="13" xfId="0" applyFont="1" applyBorder="1"/>
    <xf numFmtId="0" fontId="6" fillId="0" borderId="13" xfId="0" applyFont="1" applyBorder="1"/>
    <xf numFmtId="0" fontId="3" fillId="0" borderId="16" xfId="0" applyFont="1" applyBorder="1"/>
    <xf numFmtId="0" fontId="4" fillId="0" borderId="12" xfId="0" applyFont="1" applyBorder="1"/>
    <xf numFmtId="3" fontId="5" fillId="0" borderId="4" xfId="0" applyNumberFormat="1" applyFont="1" applyBorder="1"/>
    <xf numFmtId="3" fontId="6" fillId="0" borderId="5" xfId="0" applyNumberFormat="1" applyFont="1" applyBorder="1"/>
    <xf numFmtId="3" fontId="5" fillId="0" borderId="5" xfId="0" applyNumberFormat="1" applyFont="1" applyBorder="1"/>
    <xf numFmtId="3" fontId="3" fillId="0" borderId="15" xfId="0" applyNumberFormat="1" applyFont="1" applyBorder="1"/>
    <xf numFmtId="0" fontId="4" fillId="0" borderId="2" xfId="0" applyFont="1" applyBorder="1"/>
    <xf numFmtId="41" fontId="5" fillId="0" borderId="4" xfId="0" applyNumberFormat="1" applyFont="1" applyBorder="1"/>
    <xf numFmtId="0" fontId="6" fillId="0" borderId="5" xfId="0" applyFont="1" applyBorder="1"/>
    <xf numFmtId="41" fontId="5" fillId="0" borderId="5" xfId="0" applyNumberFormat="1" applyFont="1" applyBorder="1"/>
    <xf numFmtId="0" fontId="5" fillId="0" borderId="5" xfId="0" applyFont="1" applyBorder="1"/>
    <xf numFmtId="41" fontId="3" fillId="0" borderId="15" xfId="0" applyNumberFormat="1" applyFont="1" applyBorder="1"/>
    <xf numFmtId="164" fontId="5" fillId="0" borderId="4" xfId="1" applyNumberFormat="1" applyFont="1" applyFill="1" applyBorder="1" applyAlignment="1"/>
    <xf numFmtId="164" fontId="5" fillId="0" borderId="5" xfId="1" applyNumberFormat="1" applyFont="1" applyFill="1" applyBorder="1" applyAlignment="1"/>
    <xf numFmtId="0" fontId="4" fillId="0" borderId="2" xfId="0" applyFont="1" applyBorder="1" applyAlignment="1">
      <alignment horizontal="right"/>
    </xf>
    <xf numFmtId="10" fontId="2" fillId="0" borderId="2" xfId="3" applyNumberFormat="1" applyFont="1" applyBorder="1"/>
    <xf numFmtId="3" fontId="5" fillId="0" borderId="18" xfId="0" applyNumberFormat="1" applyFont="1" applyBorder="1"/>
    <xf numFmtId="3" fontId="6" fillId="0" borderId="6" xfId="0" applyNumberFormat="1" applyFont="1" applyBorder="1"/>
    <xf numFmtId="3" fontId="5" fillId="0" borderId="6" xfId="0" applyNumberFormat="1" applyFont="1" applyBorder="1"/>
    <xf numFmtId="3" fontId="3" fillId="0" borderId="17" xfId="0" applyNumberFormat="1" applyFont="1" applyBorder="1"/>
    <xf numFmtId="0" fontId="4" fillId="0" borderId="1" xfId="0" applyFont="1" applyBorder="1"/>
    <xf numFmtId="41" fontId="2" fillId="0" borderId="1" xfId="0" applyNumberFormat="1" applyFont="1" applyBorder="1"/>
    <xf numFmtId="166" fontId="2" fillId="0" borderId="2" xfId="0" applyNumberFormat="1" applyFont="1" applyBorder="1" applyAlignment="1">
      <alignment horizontal="center"/>
    </xf>
    <xf numFmtId="0" fontId="0" fillId="0" borderId="20" xfId="0" applyBorder="1"/>
    <xf numFmtId="165" fontId="1" fillId="0" borderId="5" xfId="3" applyNumberFormat="1" applyBorder="1"/>
    <xf numFmtId="165" fontId="2" fillId="0" borderId="20" xfId="3" applyNumberFormat="1" applyFont="1" applyBorder="1"/>
    <xf numFmtId="0" fontId="2" fillId="0" borderId="2" xfId="3" applyFont="1" applyBorder="1" applyAlignment="1">
      <alignment horizontal="left"/>
    </xf>
    <xf numFmtId="0" fontId="2" fillId="0" borderId="3" xfId="3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2" xfId="3" applyFont="1" applyBorder="1" applyAlignment="1">
      <alignment horizontal="center"/>
    </xf>
    <xf numFmtId="41" fontId="3" fillId="0" borderId="11" xfId="2" applyNumberFormat="1" applyFont="1" applyBorder="1"/>
    <xf numFmtId="41" fontId="3" fillId="0" borderId="12" xfId="2" applyNumberFormat="1" applyFont="1" applyBorder="1"/>
    <xf numFmtId="166" fontId="0" fillId="0" borderId="5" xfId="0" applyNumberFormat="1" applyBorder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0" fillId="0" borderId="23" xfId="0" applyBorder="1"/>
    <xf numFmtId="0" fontId="0" fillId="0" borderId="24" xfId="0" applyBorder="1"/>
    <xf numFmtId="0" fontId="0" fillId="0" borderId="25" xfId="0" applyBorder="1"/>
    <xf numFmtId="41" fontId="0" fillId="0" borderId="27" xfId="0" applyNumberFormat="1" applyBorder="1"/>
    <xf numFmtId="41" fontId="0" fillId="0" borderId="28" xfId="0" applyNumberFormat="1" applyBorder="1"/>
    <xf numFmtId="41" fontId="0" fillId="0" borderId="15" xfId="0" applyNumberFormat="1" applyBorder="1"/>
    <xf numFmtId="10" fontId="0" fillId="0" borderId="27" xfId="0" applyNumberFormat="1" applyBorder="1"/>
    <xf numFmtId="10" fontId="0" fillId="0" borderId="28" xfId="0" applyNumberFormat="1" applyBorder="1"/>
    <xf numFmtId="10" fontId="0" fillId="0" borderId="15" xfId="0" applyNumberFormat="1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10" fontId="0" fillId="0" borderId="29" xfId="0" applyNumberFormat="1" applyBorder="1"/>
    <xf numFmtId="0" fontId="7" fillId="0" borderId="27" xfId="0" applyFont="1" applyBorder="1"/>
    <xf numFmtId="0" fontId="7" fillId="0" borderId="28" xfId="0" applyFont="1" applyBorder="1"/>
    <xf numFmtId="0" fontId="7" fillId="0" borderId="29" xfId="0" applyFont="1" applyBorder="1"/>
    <xf numFmtId="0" fontId="7" fillId="0" borderId="23" xfId="0" applyFont="1" applyBorder="1"/>
    <xf numFmtId="10" fontId="7" fillId="0" borderId="27" xfId="0" applyNumberFormat="1" applyFont="1" applyBorder="1"/>
    <xf numFmtId="0" fontId="0" fillId="0" borderId="13" xfId="0" applyBorder="1"/>
    <xf numFmtId="0" fontId="2" fillId="0" borderId="6" xfId="0" applyFont="1" applyBorder="1"/>
    <xf numFmtId="0" fontId="2" fillId="0" borderId="26" xfId="0" applyFont="1" applyBorder="1"/>
    <xf numFmtId="166" fontId="0" fillId="0" borderId="28" xfId="0" applyNumberFormat="1" applyBorder="1" applyAlignment="1">
      <alignment horizontal="center"/>
    </xf>
    <xf numFmtId="0" fontId="2" fillId="0" borderId="1" xfId="0" applyFont="1" applyBorder="1" applyAlignment="1">
      <alignment horizontal="left" vertical="top"/>
    </xf>
    <xf numFmtId="0" fontId="1" fillId="0" borderId="4" xfId="3" applyBorder="1"/>
    <xf numFmtId="165" fontId="1" fillId="0" borderId="4" xfId="3" applyNumberFormat="1" applyBorder="1"/>
    <xf numFmtId="0" fontId="1" fillId="0" borderId="20" xfId="3" applyBorder="1"/>
    <xf numFmtId="165" fontId="1" fillId="0" borderId="20" xfId="3" applyNumberFormat="1" applyBorder="1"/>
    <xf numFmtId="0" fontId="1" fillId="0" borderId="21" xfId="3" applyBorder="1"/>
    <xf numFmtId="0" fontId="1" fillId="0" borderId="24" xfId="3" applyBorder="1"/>
    <xf numFmtId="0" fontId="1" fillId="0" borderId="22" xfId="3" applyBorder="1"/>
    <xf numFmtId="165" fontId="1" fillId="0" borderId="28" xfId="3" applyNumberFormat="1" applyBorder="1"/>
    <xf numFmtId="0" fontId="1" fillId="0" borderId="28" xfId="3" applyBorder="1"/>
    <xf numFmtId="10" fontId="1" fillId="0" borderId="4" xfId="3" applyNumberFormat="1" applyBorder="1"/>
    <xf numFmtId="10" fontId="1" fillId="0" borderId="20" xfId="3" applyNumberFormat="1" applyBorder="1"/>
    <xf numFmtId="10" fontId="1" fillId="0" borderId="28" xfId="3" applyNumberFormat="1" applyBorder="1"/>
    <xf numFmtId="1" fontId="1" fillId="0" borderId="6" xfId="3" applyNumberFormat="1" applyBorder="1"/>
    <xf numFmtId="1" fontId="1" fillId="0" borderId="26" xfId="3" applyNumberFormat="1" applyBorder="1"/>
    <xf numFmtId="0" fontId="2" fillId="0" borderId="12" xfId="3" applyFont="1" applyBorder="1" applyAlignment="1">
      <alignment horizontal="center"/>
    </xf>
    <xf numFmtId="165" fontId="1" fillId="0" borderId="19" xfId="3" applyNumberFormat="1" applyBorder="1"/>
    <xf numFmtId="165" fontId="1" fillId="0" borderId="30" xfId="3" applyNumberFormat="1" applyBorder="1"/>
    <xf numFmtId="165" fontId="1" fillId="0" borderId="31" xfId="3" applyNumberFormat="1" applyBorder="1"/>
    <xf numFmtId="165" fontId="2" fillId="0" borderId="12" xfId="3" applyNumberFormat="1" applyFon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/>
    <xf numFmtId="0" fontId="3" fillId="0" borderId="7" xfId="2" applyFont="1" applyBorder="1" applyAlignment="1">
      <alignment horizontal="center"/>
    </xf>
  </cellXfs>
  <cellStyles count="4">
    <cellStyle name="Comma" xfId="1" builtinId="3"/>
    <cellStyle name="Normal" xfId="0" builtinId="0"/>
    <cellStyle name="Normal 3" xfId="2" xr:uid="{2EB0B0C1-6F2B-4157-B1CA-C652936ADA55}"/>
    <cellStyle name="Normal 3 2" xfId="3" xr:uid="{858C8F6F-8DB4-4156-9BD1-67A947E069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francois.SVGFSA/Desktop/Work%20sheet%202023%20(Includes%20Group%20Life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Market%20Analysis\2022\Work%20sheet%20202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Market%20Analysis\2023\Work%20sheet%202023%20(Includes%20Group%20Life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 Industry"/>
      <sheetName val="Life Industry"/>
      <sheetName val="General Ranking  Working"/>
      <sheetName val="General Ranking"/>
      <sheetName val="Life Ranking  working"/>
      <sheetName val="Life Ranking"/>
      <sheetName val="Ordinary Life Ranking Working "/>
      <sheetName val="Ordinary Life Ranking"/>
      <sheetName val="Table 1.1"/>
      <sheetName val="Insurance by Class"/>
      <sheetName val="Life loss ratio working"/>
      <sheetName val="life loss ratio ranking"/>
      <sheetName val="Life Claims Ratio Workin"/>
      <sheetName val="Life Claims Ratio"/>
      <sheetName val="General Loss Ratio"/>
      <sheetName val="General Loss ratio ranking"/>
      <sheetName val="General Claims Ratios"/>
      <sheetName val="General Claims Ranking"/>
      <sheetName val="Assets"/>
      <sheetName val="policy holders benefit"/>
      <sheetName val="policy holders benefit  ranking"/>
      <sheetName val="Motor Ranking "/>
      <sheetName val="Motor Loss ratio"/>
      <sheetName val="Property Ranking"/>
      <sheetName val="Property loss ratio"/>
      <sheetName val="Liability Ranking"/>
      <sheetName val="Health Ranking"/>
      <sheetName val="General Claims Expense Ratio"/>
      <sheetName val="General Claims expense Ranking"/>
      <sheetName val="Table 1.1 (2)"/>
      <sheetName val="Policies In force"/>
    </sheetNames>
    <sheetDataSet>
      <sheetData sheetId="0"/>
      <sheetData sheetId="1">
        <row r="6">
          <cell r="B6">
            <v>28640000</v>
          </cell>
        </row>
        <row r="8">
          <cell r="B8">
            <v>1791000</v>
          </cell>
        </row>
        <row r="10">
          <cell r="B10">
            <v>2993000</v>
          </cell>
        </row>
        <row r="12">
          <cell r="B12">
            <v>2194000</v>
          </cell>
        </row>
      </sheetData>
      <sheetData sheetId="2"/>
      <sheetData sheetId="3"/>
      <sheetData sheetId="4">
        <row r="4">
          <cell r="C4">
            <v>0.64061315589994106</v>
          </cell>
        </row>
        <row r="5">
          <cell r="C5">
            <v>9.7419916336786552E-2</v>
          </cell>
        </row>
        <row r="6">
          <cell r="C6">
            <v>9.5847721721553106E-2</v>
          </cell>
        </row>
        <row r="7">
          <cell r="C7">
            <v>8.6077655184030988E-2</v>
          </cell>
        </row>
        <row r="8">
          <cell r="C8">
            <v>2.4846289901457087E-2</v>
          </cell>
        </row>
        <row r="9">
          <cell r="C9">
            <v>3.062972009320868E-2</v>
          </cell>
        </row>
        <row r="10">
          <cell r="C10">
            <v>2.4565540863022543E-2</v>
          </cell>
        </row>
      </sheetData>
      <sheetData sheetId="5"/>
      <sheetData sheetId="6">
        <row r="4">
          <cell r="C4">
            <v>0.63135474860335195</v>
          </cell>
        </row>
        <row r="5">
          <cell r="C5">
            <v>0.11920391061452514</v>
          </cell>
        </row>
        <row r="6">
          <cell r="C6">
            <v>0.10429469273743017</v>
          </cell>
        </row>
        <row r="7">
          <cell r="C7">
            <v>3.8093575418994413E-2</v>
          </cell>
        </row>
        <row r="8">
          <cell r="C8">
            <v>0.10705307262569833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 Industry"/>
      <sheetName val="Life Industry"/>
      <sheetName val="General Ranking  Working"/>
      <sheetName val="General Ranking"/>
      <sheetName val="Life Ranking  working"/>
      <sheetName val="Life Ranking"/>
      <sheetName val="Ordinary Life Ranking Working "/>
      <sheetName val="Ordinary Life Ranking"/>
      <sheetName val="Table 1.1"/>
      <sheetName val="Insurance by Class"/>
      <sheetName val="Life loss ratio working"/>
      <sheetName val="life loss ratio ranking"/>
      <sheetName val="Life Claims Ratio Workin"/>
      <sheetName val="Life Claims Ratio"/>
      <sheetName val="General Loss Ratio"/>
      <sheetName val="General Loss ratio ranking"/>
      <sheetName val="General Claims Ratios"/>
      <sheetName val="General Claims Ranking"/>
      <sheetName val="Assets"/>
      <sheetName val="policy holders benefit"/>
      <sheetName val="policy holders benefit  ranking"/>
      <sheetName val="Motor Ranking "/>
      <sheetName val="Motor Loss ratio"/>
      <sheetName val="Property Ranking"/>
      <sheetName val="Property loss ratio"/>
      <sheetName val="Liability Ranking"/>
      <sheetName val="Health Ranking"/>
      <sheetName val="General Claims Expense Ratio"/>
      <sheetName val="General Claims expense Ranking"/>
      <sheetName val="Table 1.1 (2)"/>
      <sheetName val="Policies In force"/>
    </sheetNames>
    <sheetDataSet>
      <sheetData sheetId="0" refreshError="1"/>
      <sheetData sheetId="1">
        <row r="8">
          <cell r="B8">
            <v>1977000</v>
          </cell>
        </row>
        <row r="12">
          <cell r="B12">
            <v>1895000</v>
          </cell>
        </row>
      </sheetData>
      <sheetData sheetId="2">
        <row r="3">
          <cell r="C3">
            <v>0.30185148604273021</v>
          </cell>
        </row>
      </sheetData>
      <sheetData sheetId="3" refreshError="1"/>
      <sheetData sheetId="4">
        <row r="4">
          <cell r="C4">
            <v>0.63551290811324679</v>
          </cell>
        </row>
      </sheetData>
      <sheetData sheetId="5" refreshError="1"/>
      <sheetData sheetId="6">
        <row r="4">
          <cell r="C4">
            <v>0.6326584275571917</v>
          </cell>
        </row>
      </sheetData>
      <sheetData sheetId="7" refreshError="1"/>
      <sheetData sheetId="8">
        <row r="3">
          <cell r="B3">
            <v>26621000</v>
          </cell>
        </row>
        <row r="5">
          <cell r="B5">
            <v>3168000</v>
          </cell>
        </row>
      </sheetData>
      <sheetData sheetId="9">
        <row r="5">
          <cell r="W5">
            <v>26621000</v>
          </cell>
        </row>
        <row r="6">
          <cell r="W6">
            <v>0</v>
          </cell>
        </row>
        <row r="17">
          <cell r="W17">
            <v>0</v>
          </cell>
        </row>
        <row r="22">
          <cell r="W22">
            <v>0</v>
          </cell>
        </row>
        <row r="23">
          <cell r="W23">
            <v>0</v>
          </cell>
        </row>
        <row r="24">
          <cell r="W24">
            <v>0</v>
          </cell>
        </row>
        <row r="33">
          <cell r="W33">
            <v>0</v>
          </cell>
        </row>
      </sheetData>
      <sheetData sheetId="10">
        <row r="4">
          <cell r="D4">
            <v>7.4636946977372514</v>
          </cell>
        </row>
      </sheetData>
      <sheetData sheetId="11" refreshError="1"/>
      <sheetData sheetId="12" refreshError="1"/>
      <sheetData sheetId="13" refreshError="1"/>
      <sheetData sheetId="14">
        <row r="3">
          <cell r="D3">
            <v>45.730027548209371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>
        <row r="47">
          <cell r="A47" t="str">
            <v>Company</v>
          </cell>
        </row>
      </sheetData>
      <sheetData sheetId="22">
        <row r="17">
          <cell r="D17">
            <v>0.50250029585252753</v>
          </cell>
        </row>
      </sheetData>
      <sheetData sheetId="23">
        <row r="30">
          <cell r="B30">
            <v>0.28489952347348024</v>
          </cell>
        </row>
      </sheetData>
      <sheetData sheetId="24" refreshError="1"/>
      <sheetData sheetId="25" refreshError="1"/>
      <sheetData sheetId="26">
        <row r="28">
          <cell r="B28">
            <v>0.73204254036211658</v>
          </cell>
        </row>
      </sheetData>
      <sheetData sheetId="27">
        <row r="3">
          <cell r="D3">
            <v>58.705107493475829</v>
          </cell>
        </row>
      </sheetData>
      <sheetData sheetId="28" refreshError="1"/>
      <sheetData sheetId="29">
        <row r="3">
          <cell r="B3">
            <v>999</v>
          </cell>
        </row>
      </sheetData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 Industry"/>
      <sheetName val="Life Industry"/>
      <sheetName val="General Ranking  Working"/>
      <sheetName val="General Ranking"/>
      <sheetName val="Life Ranking  working"/>
      <sheetName val="Life Ranking"/>
      <sheetName val="Ordinary Life Ranking Working "/>
      <sheetName val="Ordinary Life Ranking"/>
      <sheetName val="Table 1.1"/>
      <sheetName val="Insurance by Class"/>
      <sheetName val="Life loss ratio working"/>
      <sheetName val="life loss ratio ranking"/>
      <sheetName val="Life Claims Ratio Workin"/>
      <sheetName val="Life Claims Ratio"/>
      <sheetName val="General Loss Ratio"/>
      <sheetName val="General Loss ratio ranking"/>
      <sheetName val="General Claims Ratios"/>
      <sheetName val="General Claims Ranking"/>
      <sheetName val="Assets"/>
      <sheetName val="policy holders benefit"/>
      <sheetName val="policy holders benefit  ranking"/>
      <sheetName val="Motor Ranking "/>
      <sheetName val="Motor Loss ratio"/>
      <sheetName val="Property Ranking"/>
      <sheetName val="Property loss ratio"/>
      <sheetName val="Liability Ranking"/>
      <sheetName val="Health Ranking"/>
      <sheetName val="General Claims Expense Ratio"/>
      <sheetName val="General Claims expense Ranking"/>
      <sheetName val="Table 1.1 (2)"/>
      <sheetName val="Policies In for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B3">
            <v>28640000</v>
          </cell>
          <cell r="C3">
            <v>1168000</v>
          </cell>
        </row>
        <row r="4">
          <cell r="B4">
            <v>1791000</v>
          </cell>
          <cell r="C4">
            <v>61000</v>
          </cell>
        </row>
        <row r="6">
          <cell r="B6">
            <v>2993000</v>
          </cell>
        </row>
        <row r="7">
          <cell r="B7">
            <v>1069000</v>
          </cell>
        </row>
        <row r="8">
          <cell r="B8">
            <v>1125000</v>
          </cell>
          <cell r="C8">
            <v>18000</v>
          </cell>
        </row>
        <row r="10">
          <cell r="B10">
            <v>14506190</v>
          </cell>
          <cell r="C10">
            <v>7076201</v>
          </cell>
        </row>
        <row r="11">
          <cell r="B11">
            <v>3216520</v>
          </cell>
          <cell r="C11">
            <v>1866135</v>
          </cell>
        </row>
        <row r="12">
          <cell r="B12">
            <v>150000</v>
          </cell>
          <cell r="C12">
            <v>42000</v>
          </cell>
        </row>
        <row r="13">
          <cell r="B13">
            <v>11776000</v>
          </cell>
          <cell r="C13">
            <v>396000</v>
          </cell>
        </row>
        <row r="14">
          <cell r="B14">
            <v>41280023</v>
          </cell>
          <cell r="C14">
            <v>37362533</v>
          </cell>
        </row>
        <row r="15">
          <cell r="B15">
            <v>26181256</v>
          </cell>
          <cell r="C15">
            <v>5677598</v>
          </cell>
        </row>
      </sheetData>
      <sheetData sheetId="9"/>
      <sheetData sheetId="10">
        <row r="4">
          <cell r="D4">
            <v>1.0285714285714285</v>
          </cell>
        </row>
        <row r="5">
          <cell r="D5">
            <v>2.2300095571838168</v>
          </cell>
        </row>
        <row r="6">
          <cell r="D6">
            <v>8.0436720142602507</v>
          </cell>
        </row>
        <row r="7">
          <cell r="D7">
            <v>24.678362573099417</v>
          </cell>
        </row>
        <row r="8">
          <cell r="D8">
            <v>26.497695852534562</v>
          </cell>
        </row>
        <row r="9">
          <cell r="D9">
            <v>32.319749216300941</v>
          </cell>
        </row>
        <row r="10">
          <cell r="D10">
            <v>98.003327787021632</v>
          </cell>
        </row>
        <row r="11">
          <cell r="D11">
            <v>18.33178168276504</v>
          </cell>
        </row>
      </sheetData>
      <sheetData sheetId="11"/>
      <sheetData sheetId="12"/>
      <sheetData sheetId="13"/>
      <sheetData sheetId="14"/>
      <sheetData sheetId="15">
        <row r="3">
          <cell r="A3" t="str">
            <v>Gulf Insurance</v>
          </cell>
          <cell r="B3">
            <v>121.17647058823529</v>
          </cell>
          <cell r="C3">
            <v>1</v>
          </cell>
        </row>
        <row r="4">
          <cell r="A4" t="str">
            <v>G.T.M Fire &amp; General</v>
          </cell>
          <cell r="B4">
            <v>101.56555772994129</v>
          </cell>
          <cell r="C4">
            <v>2</v>
          </cell>
        </row>
        <row r="5">
          <cell r="B5">
            <v>77.073170731707322</v>
          </cell>
          <cell r="C5">
            <v>3</v>
          </cell>
        </row>
        <row r="6">
          <cell r="B6">
            <v>67.546432062561095</v>
          </cell>
          <cell r="C6">
            <v>4</v>
          </cell>
        </row>
        <row r="7">
          <cell r="A7" t="str">
            <v>Metrocint General</v>
          </cell>
          <cell r="B7">
            <v>66.08340147179068</v>
          </cell>
          <cell r="C7">
            <v>5</v>
          </cell>
        </row>
        <row r="8">
          <cell r="A8" t="str">
            <v>West Indian Insurances</v>
          </cell>
          <cell r="B8">
            <v>65.479957805907176</v>
          </cell>
          <cell r="C8">
            <v>6</v>
          </cell>
        </row>
        <row r="9">
          <cell r="B9">
            <v>62.811980033277869</v>
          </cell>
          <cell r="C9">
            <v>7</v>
          </cell>
        </row>
        <row r="10">
          <cell r="A10" t="str">
            <v>Sagicor Life EC.</v>
          </cell>
          <cell r="B10">
            <v>61.229566453447049</v>
          </cell>
          <cell r="C10">
            <v>8</v>
          </cell>
        </row>
        <row r="11">
          <cell r="A11" t="str">
            <v>GK Insurance</v>
          </cell>
          <cell r="B11">
            <v>52.7972027972028</v>
          </cell>
          <cell r="C11">
            <v>9</v>
          </cell>
        </row>
        <row r="12">
          <cell r="A12" t="str">
            <v>Beacon Insurances</v>
          </cell>
          <cell r="B12">
            <v>42.622478386167145</v>
          </cell>
          <cell r="C12">
            <v>10</v>
          </cell>
        </row>
        <row r="13">
          <cell r="A13" t="str">
            <v>M &amp; C General</v>
          </cell>
          <cell r="B13">
            <v>39.750623441396513</v>
          </cell>
          <cell r="C13">
            <v>11</v>
          </cell>
        </row>
        <row r="14">
          <cell r="B14">
            <v>39.588002769220026</v>
          </cell>
          <cell r="C14">
            <v>12</v>
          </cell>
        </row>
        <row r="15">
          <cell r="B15">
            <v>39.401496259351617</v>
          </cell>
          <cell r="C15">
            <v>13</v>
          </cell>
        </row>
        <row r="16">
          <cell r="A16" t="str">
            <v>G.T.M Life</v>
          </cell>
          <cell r="B16">
            <v>37.795275590551178</v>
          </cell>
          <cell r="C16">
            <v>14</v>
          </cell>
        </row>
        <row r="17">
          <cell r="A17" t="str">
            <v>St. Hill Insurance Co. Ltd</v>
          </cell>
          <cell r="B17">
            <v>30.806845965770169</v>
          </cell>
          <cell r="C17">
            <v>15</v>
          </cell>
        </row>
        <row r="18">
          <cell r="A18" t="str">
            <v>Caribbean Alliance</v>
          </cell>
          <cell r="B18">
            <v>26.522890654559212</v>
          </cell>
          <cell r="C18">
            <v>16</v>
          </cell>
        </row>
        <row r="19">
          <cell r="A19" t="str">
            <v>St. Vincent Insurances</v>
          </cell>
          <cell r="B19">
            <v>12.003370411318215</v>
          </cell>
          <cell r="C19">
            <v>17</v>
          </cell>
        </row>
        <row r="20">
          <cell r="A20" t="str">
            <v>Island Heritage Insurance</v>
          </cell>
          <cell r="B20">
            <v>-3.125</v>
          </cell>
          <cell r="C20">
            <v>18</v>
          </cell>
        </row>
        <row r="21">
          <cell r="B21">
            <v>51.21336197042001</v>
          </cell>
        </row>
      </sheetData>
      <sheetData sheetId="16"/>
      <sheetData sheetId="17"/>
      <sheetData sheetId="18"/>
      <sheetData sheetId="19"/>
      <sheetData sheetId="20"/>
      <sheetData sheetId="21">
        <row r="48">
          <cell r="A48" t="str">
            <v>Metrocint General</v>
          </cell>
          <cell r="B48">
            <v>0.22115058192777307</v>
          </cell>
          <cell r="C48">
            <v>1</v>
          </cell>
        </row>
        <row r="49">
          <cell r="A49" t="str">
            <v>West Indian Insurances</v>
          </cell>
          <cell r="B49">
            <v>0.15155880986000062</v>
          </cell>
          <cell r="C49">
            <v>2</v>
          </cell>
        </row>
        <row r="50">
          <cell r="B50">
            <v>0.11742973675518088</v>
          </cell>
          <cell r="C50">
            <v>3</v>
          </cell>
        </row>
        <row r="51">
          <cell r="A51" t="str">
            <v>St. Hill Insurance Co. Ltd</v>
          </cell>
          <cell r="B51">
            <v>0.11450940321579683</v>
          </cell>
          <cell r="C51">
            <v>4</v>
          </cell>
        </row>
        <row r="52">
          <cell r="A52" t="str">
            <v>Caribbean Alliance</v>
          </cell>
          <cell r="B52">
            <v>9.2852688197999356E-2</v>
          </cell>
          <cell r="C52">
            <v>5</v>
          </cell>
        </row>
        <row r="53">
          <cell r="A53" t="str">
            <v>M &amp; C General</v>
          </cell>
          <cell r="B53">
            <v>7.2571002705141413E-2</v>
          </cell>
          <cell r="C53">
            <v>6</v>
          </cell>
        </row>
        <row r="54">
          <cell r="A54" t="str">
            <v>St. Vincent Insurances</v>
          </cell>
          <cell r="B54">
            <v>6.4160329053732187E-2</v>
          </cell>
          <cell r="C54">
            <v>7</v>
          </cell>
        </row>
        <row r="55">
          <cell r="A55" t="str">
            <v>Beacon Insurances</v>
          </cell>
          <cell r="B55">
            <v>5.3206003562243157E-2</v>
          </cell>
          <cell r="C55">
            <v>8</v>
          </cell>
        </row>
        <row r="56">
          <cell r="B56">
            <v>3.8653607756633221E-2</v>
          </cell>
          <cell r="C56">
            <v>9</v>
          </cell>
        </row>
        <row r="57">
          <cell r="B57">
            <v>3.582715817759087E-2</v>
          </cell>
          <cell r="C57">
            <v>10</v>
          </cell>
        </row>
        <row r="58">
          <cell r="A58" t="str">
            <v>G.T.M Fire &amp; General</v>
          </cell>
          <cell r="B58">
            <v>2.3337306659390215E-2</v>
          </cell>
          <cell r="C58">
            <v>11</v>
          </cell>
        </row>
        <row r="59">
          <cell r="B59">
            <v>9.2814492933417717E-3</v>
          </cell>
          <cell r="C59">
            <v>12</v>
          </cell>
        </row>
        <row r="60">
          <cell r="A60" t="str">
            <v>Gulf Insurance</v>
          </cell>
          <cell r="B60">
            <v>5.4619228351764334E-3</v>
          </cell>
          <cell r="C60">
            <v>13</v>
          </cell>
        </row>
      </sheetData>
      <sheetData sheetId="22">
        <row r="25">
          <cell r="A25" t="str">
            <v>Gulf Insurance</v>
          </cell>
          <cell r="B25">
            <v>0.69230769230769229</v>
          </cell>
          <cell r="D25">
            <v>2</v>
          </cell>
        </row>
        <row r="26">
          <cell r="B26">
            <v>0.65589804772093163</v>
          </cell>
          <cell r="D26">
            <v>4</v>
          </cell>
        </row>
        <row r="27">
          <cell r="A27" t="str">
            <v>GK Insurance</v>
          </cell>
          <cell r="B27">
            <v>0.58847736625514402</v>
          </cell>
          <cell r="D27">
            <v>6</v>
          </cell>
        </row>
        <row r="28">
          <cell r="A28" t="str">
            <v>West Indian Insurances</v>
          </cell>
          <cell r="B28">
            <v>0.62046370967741937</v>
          </cell>
          <cell r="D28">
            <v>5</v>
          </cell>
        </row>
        <row r="29">
          <cell r="A29" t="str">
            <v>Metrocint General</v>
          </cell>
          <cell r="B29">
            <v>0.68411053540587219</v>
          </cell>
          <cell r="D29">
            <v>3</v>
          </cell>
        </row>
        <row r="30">
          <cell r="B30">
            <v>0</v>
          </cell>
          <cell r="D30">
            <v>13</v>
          </cell>
        </row>
        <row r="31">
          <cell r="B31">
            <v>0.33049040511727079</v>
          </cell>
          <cell r="D31">
            <v>8</v>
          </cell>
        </row>
        <row r="32">
          <cell r="A32" t="str">
            <v>St. Hill Insurance Co. Ltd</v>
          </cell>
          <cell r="B32">
            <v>0.12341561040693796</v>
          </cell>
          <cell r="D32">
            <v>11</v>
          </cell>
        </row>
        <row r="33">
          <cell r="A33" t="str">
            <v>M &amp; C General</v>
          </cell>
          <cell r="B33">
            <v>0.38842105263157894</v>
          </cell>
          <cell r="D33">
            <v>7</v>
          </cell>
        </row>
        <row r="34">
          <cell r="A34" t="str">
            <v>Caribbean Alliance</v>
          </cell>
          <cell r="B34">
            <v>0.27766351295763059</v>
          </cell>
          <cell r="D34">
            <v>10</v>
          </cell>
        </row>
        <row r="35">
          <cell r="A35" t="str">
            <v>St. Vincent Insurances</v>
          </cell>
          <cell r="B35">
            <v>7.8268934717150518E-2</v>
          </cell>
          <cell r="D35">
            <v>12</v>
          </cell>
        </row>
        <row r="36">
          <cell r="A36" t="str">
            <v>Beacon Insurances</v>
          </cell>
          <cell r="B36">
            <v>0.30150753768844218</v>
          </cell>
          <cell r="D36">
            <v>9</v>
          </cell>
        </row>
        <row r="37">
          <cell r="A37" t="str">
            <v>G.T.M Fire &amp; General</v>
          </cell>
          <cell r="B37">
            <v>0.93780687397708673</v>
          </cell>
          <cell r="D37">
            <v>1</v>
          </cell>
        </row>
        <row r="38">
          <cell r="B38">
            <v>0.47243749497732268</v>
          </cell>
        </row>
      </sheetData>
      <sheetData sheetId="23">
        <row r="30">
          <cell r="B30">
            <v>0.29012934416242936</v>
          </cell>
          <cell r="C30">
            <v>1</v>
          </cell>
        </row>
        <row r="31">
          <cell r="B31">
            <v>0.13895341095134564</v>
          </cell>
          <cell r="C31">
            <v>2</v>
          </cell>
        </row>
        <row r="32">
          <cell r="A32" t="str">
            <v>St. Vincent Insurances</v>
          </cell>
          <cell r="B32">
            <v>0.101319638315124</v>
          </cell>
          <cell r="C32">
            <v>3</v>
          </cell>
        </row>
        <row r="33">
          <cell r="A33" t="str">
            <v>Caribbean Alliance</v>
          </cell>
          <cell r="B33">
            <v>8.7863323138167831E-2</v>
          </cell>
          <cell r="C33">
            <v>4</v>
          </cell>
        </row>
        <row r="34">
          <cell r="A34" t="str">
            <v>M &amp; C General</v>
          </cell>
          <cell r="B34">
            <v>6.0925353651086873E-2</v>
          </cell>
          <cell r="C34">
            <v>5</v>
          </cell>
        </row>
        <row r="35">
          <cell r="A35" t="str">
            <v>St. Hill Insurance Co. Ltd</v>
          </cell>
          <cell r="B35">
            <v>5.6080395110244971E-2</v>
          </cell>
          <cell r="C35">
            <v>6</v>
          </cell>
        </row>
        <row r="36">
          <cell r="B36">
            <v>5.5014504231259753E-2</v>
          </cell>
          <cell r="C36">
            <v>7</v>
          </cell>
        </row>
        <row r="37">
          <cell r="A37" t="str">
            <v>West Indian Insurances</v>
          </cell>
          <cell r="B37">
            <v>4.6438927613969595E-2</v>
          </cell>
          <cell r="C37">
            <v>8</v>
          </cell>
        </row>
        <row r="38">
          <cell r="A38" t="str">
            <v>Metrocint General</v>
          </cell>
          <cell r="B38">
            <v>3.9825559205720402E-2</v>
          </cell>
          <cell r="C38">
            <v>9</v>
          </cell>
        </row>
        <row r="39">
          <cell r="A39" t="str">
            <v>Island Heritage Insurance</v>
          </cell>
          <cell r="B39">
            <v>3.77664518258626E-2</v>
          </cell>
          <cell r="C39">
            <v>10</v>
          </cell>
        </row>
        <row r="40">
          <cell r="A40" t="str">
            <v>G.T.M Fire &amp; General</v>
          </cell>
          <cell r="B40">
            <v>3.4156957712935386E-2</v>
          </cell>
          <cell r="C40">
            <v>11</v>
          </cell>
        </row>
        <row r="41">
          <cell r="A41" t="str">
            <v>Beacon Insurances</v>
          </cell>
          <cell r="B41">
            <v>3.2194749503894414E-2</v>
          </cell>
          <cell r="C41">
            <v>12</v>
          </cell>
        </row>
        <row r="42">
          <cell r="A42" t="str">
            <v>Gulf Insurance</v>
          </cell>
          <cell r="B42">
            <v>1.2718016169709983E-2</v>
          </cell>
          <cell r="C42">
            <v>13</v>
          </cell>
        </row>
        <row r="43">
          <cell r="A43" t="str">
            <v>GK Insurance</v>
          </cell>
          <cell r="B43">
            <v>6.6133684082491911E-3</v>
          </cell>
          <cell r="C43">
            <v>14</v>
          </cell>
        </row>
        <row r="44">
          <cell r="B44">
            <v>1</v>
          </cell>
        </row>
      </sheetData>
      <sheetData sheetId="24">
        <row r="26">
          <cell r="B26">
            <v>1.5690376569037657E-3</v>
          </cell>
          <cell r="C26">
            <v>8</v>
          </cell>
        </row>
        <row r="27">
          <cell r="A27" t="str">
            <v>St. Hill Insurance Co. Ltd</v>
          </cell>
          <cell r="B27">
            <v>-1.2958963282937365E-3</v>
          </cell>
          <cell r="C27">
            <v>13</v>
          </cell>
        </row>
        <row r="28">
          <cell r="A28" t="str">
            <v>St. Vincent Insurances</v>
          </cell>
          <cell r="B28">
            <v>3.7920112890040995E-4</v>
          </cell>
          <cell r="C28">
            <v>9</v>
          </cell>
        </row>
        <row r="29">
          <cell r="A29" t="str">
            <v>Caribbean Alliance</v>
          </cell>
          <cell r="B29">
            <v>-8.271298593879239E-4</v>
          </cell>
          <cell r="C29">
            <v>11</v>
          </cell>
        </row>
        <row r="30">
          <cell r="B30">
            <v>3.5226772346983706E-3</v>
          </cell>
          <cell r="C30">
            <v>7</v>
          </cell>
        </row>
        <row r="31">
          <cell r="A31" t="str">
            <v>M &amp; C General</v>
          </cell>
          <cell r="B31">
            <v>1.8687872763419482E-2</v>
          </cell>
          <cell r="C31">
            <v>3</v>
          </cell>
        </row>
        <row r="32">
          <cell r="A32" t="str">
            <v>Gulf Insurance</v>
          </cell>
          <cell r="B32">
            <v>7.619047619047619E-3</v>
          </cell>
          <cell r="C32">
            <v>5</v>
          </cell>
        </row>
        <row r="33">
          <cell r="A33" t="str">
            <v>Metrocint General</v>
          </cell>
          <cell r="B33">
            <v>4.9270072992700732E-2</v>
          </cell>
          <cell r="C33">
            <v>1</v>
          </cell>
        </row>
        <row r="34">
          <cell r="A34" t="str">
            <v>G.T.M Fire &amp; General</v>
          </cell>
          <cell r="B34">
            <v>-3.8297872340425532E-2</v>
          </cell>
          <cell r="C34">
            <v>14</v>
          </cell>
        </row>
        <row r="35">
          <cell r="A35" t="str">
            <v>GK Insurance</v>
          </cell>
          <cell r="B35">
            <v>3.663003663003663E-3</v>
          </cell>
          <cell r="C35">
            <v>6</v>
          </cell>
        </row>
        <row r="36">
          <cell r="A36" t="str">
            <v>West Indian Insurances</v>
          </cell>
          <cell r="B36">
            <v>1.0954616588419406E-2</v>
          </cell>
          <cell r="C36">
            <v>4</v>
          </cell>
        </row>
        <row r="37">
          <cell r="A37" t="str">
            <v>Beacon Insurances</v>
          </cell>
          <cell r="B37">
            <v>0</v>
          </cell>
          <cell r="C37">
            <v>10</v>
          </cell>
        </row>
        <row r="38">
          <cell r="A38" t="str">
            <v>Island Heritage Insurance</v>
          </cell>
          <cell r="B38">
            <v>-1.2828736369467607E-3</v>
          </cell>
          <cell r="C38">
            <v>12</v>
          </cell>
        </row>
        <row r="39">
          <cell r="B39">
            <v>3.5858251619456896E-2</v>
          </cell>
          <cell r="C39">
            <v>2</v>
          </cell>
        </row>
        <row r="40">
          <cell r="B40">
            <v>1.3082453951152111E-2</v>
          </cell>
        </row>
      </sheetData>
      <sheetData sheetId="25"/>
      <sheetData sheetId="26">
        <row r="28">
          <cell r="A28" t="str">
            <v>Sagicor Life EC</v>
          </cell>
          <cell r="B28">
            <v>0.75135869565217395</v>
          </cell>
          <cell r="C28">
            <v>1</v>
          </cell>
        </row>
        <row r="29">
          <cell r="A29" t="str">
            <v>St. Vincent Insurances</v>
          </cell>
          <cell r="B29">
            <v>0</v>
          </cell>
          <cell r="C29">
            <v>8</v>
          </cell>
        </row>
        <row r="30">
          <cell r="A30" t="str">
            <v>St. Hill Insurance</v>
          </cell>
          <cell r="B30">
            <v>9.425951086956522E-3</v>
          </cell>
          <cell r="C30">
            <v>6</v>
          </cell>
        </row>
        <row r="31">
          <cell r="A31" t="str">
            <v>M &amp; C General</v>
          </cell>
          <cell r="B31">
            <v>9.765625E-3</v>
          </cell>
          <cell r="C31">
            <v>5</v>
          </cell>
        </row>
        <row r="32">
          <cell r="A32" t="str">
            <v>Guardian Life of the Caribbean</v>
          </cell>
          <cell r="B32">
            <v>0.11039402173913043</v>
          </cell>
          <cell r="C32">
            <v>2</v>
          </cell>
        </row>
        <row r="33">
          <cell r="B33">
            <v>9.6807065217391311E-2</v>
          </cell>
          <cell r="C33">
            <v>3</v>
          </cell>
        </row>
        <row r="34">
          <cell r="B34">
            <v>2.1908967391304348E-2</v>
          </cell>
          <cell r="C34">
            <v>4</v>
          </cell>
        </row>
        <row r="35">
          <cell r="A35" t="str">
            <v>Beacon Insurances</v>
          </cell>
          <cell r="B35">
            <v>3.3967391304347825E-4</v>
          </cell>
          <cell r="C35">
            <v>7</v>
          </cell>
        </row>
      </sheetData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B9391-F45F-427C-9954-B8B3A8C0C534}">
  <sheetPr>
    <tabColor theme="9"/>
  </sheetPr>
  <dimension ref="A3:F25"/>
  <sheetViews>
    <sheetView zoomScale="130" zoomScaleNormal="130" workbookViewId="0">
      <selection activeCell="M28" sqref="H28:M29"/>
    </sheetView>
  </sheetViews>
  <sheetFormatPr defaultRowHeight="15" x14ac:dyDescent="0.25"/>
  <cols>
    <col min="1" max="1" width="21.5703125" customWidth="1"/>
    <col min="2" max="3" width="17.140625" customWidth="1"/>
    <col min="4" max="4" width="16.140625" customWidth="1"/>
    <col min="5" max="6" width="14" bestFit="1" customWidth="1"/>
    <col min="251" max="251" width="22" customWidth="1"/>
    <col min="252" max="252" width="19.28515625" customWidth="1"/>
    <col min="253" max="253" width="16.140625" customWidth="1"/>
    <col min="254" max="258" width="14" bestFit="1" customWidth="1"/>
    <col min="259" max="262" width="11.28515625" bestFit="1" customWidth="1"/>
    <col min="507" max="507" width="22" customWidth="1"/>
    <col min="508" max="508" width="19.28515625" customWidth="1"/>
    <col min="509" max="509" width="16.140625" customWidth="1"/>
    <col min="510" max="514" width="14" bestFit="1" customWidth="1"/>
    <col min="515" max="518" width="11.28515625" bestFit="1" customWidth="1"/>
    <col min="763" max="763" width="22" customWidth="1"/>
    <col min="764" max="764" width="19.28515625" customWidth="1"/>
    <col min="765" max="765" width="16.140625" customWidth="1"/>
    <col min="766" max="770" width="14" bestFit="1" customWidth="1"/>
    <col min="771" max="774" width="11.28515625" bestFit="1" customWidth="1"/>
    <col min="1019" max="1019" width="22" customWidth="1"/>
    <col min="1020" max="1020" width="19.28515625" customWidth="1"/>
    <col min="1021" max="1021" width="16.140625" customWidth="1"/>
    <col min="1022" max="1026" width="14" bestFit="1" customWidth="1"/>
    <col min="1027" max="1030" width="11.28515625" bestFit="1" customWidth="1"/>
    <col min="1275" max="1275" width="22" customWidth="1"/>
    <col min="1276" max="1276" width="19.28515625" customWidth="1"/>
    <col min="1277" max="1277" width="16.140625" customWidth="1"/>
    <col min="1278" max="1282" width="14" bestFit="1" customWidth="1"/>
    <col min="1283" max="1286" width="11.28515625" bestFit="1" customWidth="1"/>
    <col min="1531" max="1531" width="22" customWidth="1"/>
    <col min="1532" max="1532" width="19.28515625" customWidth="1"/>
    <col min="1533" max="1533" width="16.140625" customWidth="1"/>
    <col min="1534" max="1538" width="14" bestFit="1" customWidth="1"/>
    <col min="1539" max="1542" width="11.28515625" bestFit="1" customWidth="1"/>
    <col min="1787" max="1787" width="22" customWidth="1"/>
    <col min="1788" max="1788" width="19.28515625" customWidth="1"/>
    <col min="1789" max="1789" width="16.140625" customWidth="1"/>
    <col min="1790" max="1794" width="14" bestFit="1" customWidth="1"/>
    <col min="1795" max="1798" width="11.28515625" bestFit="1" customWidth="1"/>
    <col min="2043" max="2043" width="22" customWidth="1"/>
    <col min="2044" max="2044" width="19.28515625" customWidth="1"/>
    <col min="2045" max="2045" width="16.140625" customWidth="1"/>
    <col min="2046" max="2050" width="14" bestFit="1" customWidth="1"/>
    <col min="2051" max="2054" width="11.28515625" bestFit="1" customWidth="1"/>
    <col min="2299" max="2299" width="22" customWidth="1"/>
    <col min="2300" max="2300" width="19.28515625" customWidth="1"/>
    <col min="2301" max="2301" width="16.140625" customWidth="1"/>
    <col min="2302" max="2306" width="14" bestFit="1" customWidth="1"/>
    <col min="2307" max="2310" width="11.28515625" bestFit="1" customWidth="1"/>
    <col min="2555" max="2555" width="22" customWidth="1"/>
    <col min="2556" max="2556" width="19.28515625" customWidth="1"/>
    <col min="2557" max="2557" width="16.140625" customWidth="1"/>
    <col min="2558" max="2562" width="14" bestFit="1" customWidth="1"/>
    <col min="2563" max="2566" width="11.28515625" bestFit="1" customWidth="1"/>
    <col min="2811" max="2811" width="22" customWidth="1"/>
    <col min="2812" max="2812" width="19.28515625" customWidth="1"/>
    <col min="2813" max="2813" width="16.140625" customWidth="1"/>
    <col min="2814" max="2818" width="14" bestFit="1" customWidth="1"/>
    <col min="2819" max="2822" width="11.28515625" bestFit="1" customWidth="1"/>
    <col min="3067" max="3067" width="22" customWidth="1"/>
    <col min="3068" max="3068" width="19.28515625" customWidth="1"/>
    <col min="3069" max="3069" width="16.140625" customWidth="1"/>
    <col min="3070" max="3074" width="14" bestFit="1" customWidth="1"/>
    <col min="3075" max="3078" width="11.28515625" bestFit="1" customWidth="1"/>
    <col min="3323" max="3323" width="22" customWidth="1"/>
    <col min="3324" max="3324" width="19.28515625" customWidth="1"/>
    <col min="3325" max="3325" width="16.140625" customWidth="1"/>
    <col min="3326" max="3330" width="14" bestFit="1" customWidth="1"/>
    <col min="3331" max="3334" width="11.28515625" bestFit="1" customWidth="1"/>
    <col min="3579" max="3579" width="22" customWidth="1"/>
    <col min="3580" max="3580" width="19.28515625" customWidth="1"/>
    <col min="3581" max="3581" width="16.140625" customWidth="1"/>
    <col min="3582" max="3586" width="14" bestFit="1" customWidth="1"/>
    <col min="3587" max="3590" width="11.28515625" bestFit="1" customWidth="1"/>
    <col min="3835" max="3835" width="22" customWidth="1"/>
    <col min="3836" max="3836" width="19.28515625" customWidth="1"/>
    <col min="3837" max="3837" width="16.140625" customWidth="1"/>
    <col min="3838" max="3842" width="14" bestFit="1" customWidth="1"/>
    <col min="3843" max="3846" width="11.28515625" bestFit="1" customWidth="1"/>
    <col min="4091" max="4091" width="22" customWidth="1"/>
    <col min="4092" max="4092" width="19.28515625" customWidth="1"/>
    <col min="4093" max="4093" width="16.140625" customWidth="1"/>
    <col min="4094" max="4098" width="14" bestFit="1" customWidth="1"/>
    <col min="4099" max="4102" width="11.28515625" bestFit="1" customWidth="1"/>
    <col min="4347" max="4347" width="22" customWidth="1"/>
    <col min="4348" max="4348" width="19.28515625" customWidth="1"/>
    <col min="4349" max="4349" width="16.140625" customWidth="1"/>
    <col min="4350" max="4354" width="14" bestFit="1" customWidth="1"/>
    <col min="4355" max="4358" width="11.28515625" bestFit="1" customWidth="1"/>
    <col min="4603" max="4603" width="22" customWidth="1"/>
    <col min="4604" max="4604" width="19.28515625" customWidth="1"/>
    <col min="4605" max="4605" width="16.140625" customWidth="1"/>
    <col min="4606" max="4610" width="14" bestFit="1" customWidth="1"/>
    <col min="4611" max="4614" width="11.28515625" bestFit="1" customWidth="1"/>
    <col min="4859" max="4859" width="22" customWidth="1"/>
    <col min="4860" max="4860" width="19.28515625" customWidth="1"/>
    <col min="4861" max="4861" width="16.140625" customWidth="1"/>
    <col min="4862" max="4866" width="14" bestFit="1" customWidth="1"/>
    <col min="4867" max="4870" width="11.28515625" bestFit="1" customWidth="1"/>
    <col min="5115" max="5115" width="22" customWidth="1"/>
    <col min="5116" max="5116" width="19.28515625" customWidth="1"/>
    <col min="5117" max="5117" width="16.140625" customWidth="1"/>
    <col min="5118" max="5122" width="14" bestFit="1" customWidth="1"/>
    <col min="5123" max="5126" width="11.28515625" bestFit="1" customWidth="1"/>
    <col min="5371" max="5371" width="22" customWidth="1"/>
    <col min="5372" max="5372" width="19.28515625" customWidth="1"/>
    <col min="5373" max="5373" width="16.140625" customWidth="1"/>
    <col min="5374" max="5378" width="14" bestFit="1" customWidth="1"/>
    <col min="5379" max="5382" width="11.28515625" bestFit="1" customWidth="1"/>
    <col min="5627" max="5627" width="22" customWidth="1"/>
    <col min="5628" max="5628" width="19.28515625" customWidth="1"/>
    <col min="5629" max="5629" width="16.140625" customWidth="1"/>
    <col min="5630" max="5634" width="14" bestFit="1" customWidth="1"/>
    <col min="5635" max="5638" width="11.28515625" bestFit="1" customWidth="1"/>
    <col min="5883" max="5883" width="22" customWidth="1"/>
    <col min="5884" max="5884" width="19.28515625" customWidth="1"/>
    <col min="5885" max="5885" width="16.140625" customWidth="1"/>
    <col min="5886" max="5890" width="14" bestFit="1" customWidth="1"/>
    <col min="5891" max="5894" width="11.28515625" bestFit="1" customWidth="1"/>
    <col min="6139" max="6139" width="22" customWidth="1"/>
    <col min="6140" max="6140" width="19.28515625" customWidth="1"/>
    <col min="6141" max="6141" width="16.140625" customWidth="1"/>
    <col min="6142" max="6146" width="14" bestFit="1" customWidth="1"/>
    <col min="6147" max="6150" width="11.28515625" bestFit="1" customWidth="1"/>
    <col min="6395" max="6395" width="22" customWidth="1"/>
    <col min="6396" max="6396" width="19.28515625" customWidth="1"/>
    <col min="6397" max="6397" width="16.140625" customWidth="1"/>
    <col min="6398" max="6402" width="14" bestFit="1" customWidth="1"/>
    <col min="6403" max="6406" width="11.28515625" bestFit="1" customWidth="1"/>
    <col min="6651" max="6651" width="22" customWidth="1"/>
    <col min="6652" max="6652" width="19.28515625" customWidth="1"/>
    <col min="6653" max="6653" width="16.140625" customWidth="1"/>
    <col min="6654" max="6658" width="14" bestFit="1" customWidth="1"/>
    <col min="6659" max="6662" width="11.28515625" bestFit="1" customWidth="1"/>
    <col min="6907" max="6907" width="22" customWidth="1"/>
    <col min="6908" max="6908" width="19.28515625" customWidth="1"/>
    <col min="6909" max="6909" width="16.140625" customWidth="1"/>
    <col min="6910" max="6914" width="14" bestFit="1" customWidth="1"/>
    <col min="6915" max="6918" width="11.28515625" bestFit="1" customWidth="1"/>
    <col min="7163" max="7163" width="22" customWidth="1"/>
    <col min="7164" max="7164" width="19.28515625" customWidth="1"/>
    <col min="7165" max="7165" width="16.140625" customWidth="1"/>
    <col min="7166" max="7170" width="14" bestFit="1" customWidth="1"/>
    <col min="7171" max="7174" width="11.28515625" bestFit="1" customWidth="1"/>
    <col min="7419" max="7419" width="22" customWidth="1"/>
    <col min="7420" max="7420" width="19.28515625" customWidth="1"/>
    <col min="7421" max="7421" width="16.140625" customWidth="1"/>
    <col min="7422" max="7426" width="14" bestFit="1" customWidth="1"/>
    <col min="7427" max="7430" width="11.28515625" bestFit="1" customWidth="1"/>
    <col min="7675" max="7675" width="22" customWidth="1"/>
    <col min="7676" max="7676" width="19.28515625" customWidth="1"/>
    <col min="7677" max="7677" width="16.140625" customWidth="1"/>
    <col min="7678" max="7682" width="14" bestFit="1" customWidth="1"/>
    <col min="7683" max="7686" width="11.28515625" bestFit="1" customWidth="1"/>
    <col min="7931" max="7931" width="22" customWidth="1"/>
    <col min="7932" max="7932" width="19.28515625" customWidth="1"/>
    <col min="7933" max="7933" width="16.140625" customWidth="1"/>
    <col min="7934" max="7938" width="14" bestFit="1" customWidth="1"/>
    <col min="7939" max="7942" width="11.28515625" bestFit="1" customWidth="1"/>
    <col min="8187" max="8187" width="22" customWidth="1"/>
    <col min="8188" max="8188" width="19.28515625" customWidth="1"/>
    <col min="8189" max="8189" width="16.140625" customWidth="1"/>
    <col min="8190" max="8194" width="14" bestFit="1" customWidth="1"/>
    <col min="8195" max="8198" width="11.28515625" bestFit="1" customWidth="1"/>
    <col min="8443" max="8443" width="22" customWidth="1"/>
    <col min="8444" max="8444" width="19.28515625" customWidth="1"/>
    <col min="8445" max="8445" width="16.140625" customWidth="1"/>
    <col min="8446" max="8450" width="14" bestFit="1" customWidth="1"/>
    <col min="8451" max="8454" width="11.28515625" bestFit="1" customWidth="1"/>
    <col min="8699" max="8699" width="22" customWidth="1"/>
    <col min="8700" max="8700" width="19.28515625" customWidth="1"/>
    <col min="8701" max="8701" width="16.140625" customWidth="1"/>
    <col min="8702" max="8706" width="14" bestFit="1" customWidth="1"/>
    <col min="8707" max="8710" width="11.28515625" bestFit="1" customWidth="1"/>
    <col min="8955" max="8955" width="22" customWidth="1"/>
    <col min="8956" max="8956" width="19.28515625" customWidth="1"/>
    <col min="8957" max="8957" width="16.140625" customWidth="1"/>
    <col min="8958" max="8962" width="14" bestFit="1" customWidth="1"/>
    <col min="8963" max="8966" width="11.28515625" bestFit="1" customWidth="1"/>
    <col min="9211" max="9211" width="22" customWidth="1"/>
    <col min="9212" max="9212" width="19.28515625" customWidth="1"/>
    <col min="9213" max="9213" width="16.140625" customWidth="1"/>
    <col min="9214" max="9218" width="14" bestFit="1" customWidth="1"/>
    <col min="9219" max="9222" width="11.28515625" bestFit="1" customWidth="1"/>
    <col min="9467" max="9467" width="22" customWidth="1"/>
    <col min="9468" max="9468" width="19.28515625" customWidth="1"/>
    <col min="9469" max="9469" width="16.140625" customWidth="1"/>
    <col min="9470" max="9474" width="14" bestFit="1" customWidth="1"/>
    <col min="9475" max="9478" width="11.28515625" bestFit="1" customWidth="1"/>
    <col min="9723" max="9723" width="22" customWidth="1"/>
    <col min="9724" max="9724" width="19.28515625" customWidth="1"/>
    <col min="9725" max="9725" width="16.140625" customWidth="1"/>
    <col min="9726" max="9730" width="14" bestFit="1" customWidth="1"/>
    <col min="9731" max="9734" width="11.28515625" bestFit="1" customWidth="1"/>
    <col min="9979" max="9979" width="22" customWidth="1"/>
    <col min="9980" max="9980" width="19.28515625" customWidth="1"/>
    <col min="9981" max="9981" width="16.140625" customWidth="1"/>
    <col min="9982" max="9986" width="14" bestFit="1" customWidth="1"/>
    <col min="9987" max="9990" width="11.28515625" bestFit="1" customWidth="1"/>
    <col min="10235" max="10235" width="22" customWidth="1"/>
    <col min="10236" max="10236" width="19.28515625" customWidth="1"/>
    <col min="10237" max="10237" width="16.140625" customWidth="1"/>
    <col min="10238" max="10242" width="14" bestFit="1" customWidth="1"/>
    <col min="10243" max="10246" width="11.28515625" bestFit="1" customWidth="1"/>
    <col min="10491" max="10491" width="22" customWidth="1"/>
    <col min="10492" max="10492" width="19.28515625" customWidth="1"/>
    <col min="10493" max="10493" width="16.140625" customWidth="1"/>
    <col min="10494" max="10498" width="14" bestFit="1" customWidth="1"/>
    <col min="10499" max="10502" width="11.28515625" bestFit="1" customWidth="1"/>
    <col min="10747" max="10747" width="22" customWidth="1"/>
    <col min="10748" max="10748" width="19.28515625" customWidth="1"/>
    <col min="10749" max="10749" width="16.140625" customWidth="1"/>
    <col min="10750" max="10754" width="14" bestFit="1" customWidth="1"/>
    <col min="10755" max="10758" width="11.28515625" bestFit="1" customWidth="1"/>
    <col min="11003" max="11003" width="22" customWidth="1"/>
    <col min="11004" max="11004" width="19.28515625" customWidth="1"/>
    <col min="11005" max="11005" width="16.140625" customWidth="1"/>
    <col min="11006" max="11010" width="14" bestFit="1" customWidth="1"/>
    <col min="11011" max="11014" width="11.28515625" bestFit="1" customWidth="1"/>
    <col min="11259" max="11259" width="22" customWidth="1"/>
    <col min="11260" max="11260" width="19.28515625" customWidth="1"/>
    <col min="11261" max="11261" width="16.140625" customWidth="1"/>
    <col min="11262" max="11266" width="14" bestFit="1" customWidth="1"/>
    <col min="11267" max="11270" width="11.28515625" bestFit="1" customWidth="1"/>
    <col min="11515" max="11515" width="22" customWidth="1"/>
    <col min="11516" max="11516" width="19.28515625" customWidth="1"/>
    <col min="11517" max="11517" width="16.140625" customWidth="1"/>
    <col min="11518" max="11522" width="14" bestFit="1" customWidth="1"/>
    <col min="11523" max="11526" width="11.28515625" bestFit="1" customWidth="1"/>
    <col min="11771" max="11771" width="22" customWidth="1"/>
    <col min="11772" max="11772" width="19.28515625" customWidth="1"/>
    <col min="11773" max="11773" width="16.140625" customWidth="1"/>
    <col min="11774" max="11778" width="14" bestFit="1" customWidth="1"/>
    <col min="11779" max="11782" width="11.28515625" bestFit="1" customWidth="1"/>
    <col min="12027" max="12027" width="22" customWidth="1"/>
    <col min="12028" max="12028" width="19.28515625" customWidth="1"/>
    <col min="12029" max="12029" width="16.140625" customWidth="1"/>
    <col min="12030" max="12034" width="14" bestFit="1" customWidth="1"/>
    <col min="12035" max="12038" width="11.28515625" bestFit="1" customWidth="1"/>
    <col min="12283" max="12283" width="22" customWidth="1"/>
    <col min="12284" max="12284" width="19.28515625" customWidth="1"/>
    <col min="12285" max="12285" width="16.140625" customWidth="1"/>
    <col min="12286" max="12290" width="14" bestFit="1" customWidth="1"/>
    <col min="12291" max="12294" width="11.28515625" bestFit="1" customWidth="1"/>
    <col min="12539" max="12539" width="22" customWidth="1"/>
    <col min="12540" max="12540" width="19.28515625" customWidth="1"/>
    <col min="12541" max="12541" width="16.140625" customWidth="1"/>
    <col min="12542" max="12546" width="14" bestFit="1" customWidth="1"/>
    <col min="12547" max="12550" width="11.28515625" bestFit="1" customWidth="1"/>
    <col min="12795" max="12795" width="22" customWidth="1"/>
    <col min="12796" max="12796" width="19.28515625" customWidth="1"/>
    <col min="12797" max="12797" width="16.140625" customWidth="1"/>
    <col min="12798" max="12802" width="14" bestFit="1" customWidth="1"/>
    <col min="12803" max="12806" width="11.28515625" bestFit="1" customWidth="1"/>
    <col min="13051" max="13051" width="22" customWidth="1"/>
    <col min="13052" max="13052" width="19.28515625" customWidth="1"/>
    <col min="13053" max="13053" width="16.140625" customWidth="1"/>
    <col min="13054" max="13058" width="14" bestFit="1" customWidth="1"/>
    <col min="13059" max="13062" width="11.28515625" bestFit="1" customWidth="1"/>
    <col min="13307" max="13307" width="22" customWidth="1"/>
    <col min="13308" max="13308" width="19.28515625" customWidth="1"/>
    <col min="13309" max="13309" width="16.140625" customWidth="1"/>
    <col min="13310" max="13314" width="14" bestFit="1" customWidth="1"/>
    <col min="13315" max="13318" width="11.28515625" bestFit="1" customWidth="1"/>
    <col min="13563" max="13563" width="22" customWidth="1"/>
    <col min="13564" max="13564" width="19.28515625" customWidth="1"/>
    <col min="13565" max="13565" width="16.140625" customWidth="1"/>
    <col min="13566" max="13570" width="14" bestFit="1" customWidth="1"/>
    <col min="13571" max="13574" width="11.28515625" bestFit="1" customWidth="1"/>
    <col min="13819" max="13819" width="22" customWidth="1"/>
    <col min="13820" max="13820" width="19.28515625" customWidth="1"/>
    <col min="13821" max="13821" width="16.140625" customWidth="1"/>
    <col min="13822" max="13826" width="14" bestFit="1" customWidth="1"/>
    <col min="13827" max="13830" width="11.28515625" bestFit="1" customWidth="1"/>
    <col min="14075" max="14075" width="22" customWidth="1"/>
    <col min="14076" max="14076" width="19.28515625" customWidth="1"/>
    <col min="14077" max="14077" width="16.140625" customWidth="1"/>
    <col min="14078" max="14082" width="14" bestFit="1" customWidth="1"/>
    <col min="14083" max="14086" width="11.28515625" bestFit="1" customWidth="1"/>
    <col min="14331" max="14331" width="22" customWidth="1"/>
    <col min="14332" max="14332" width="19.28515625" customWidth="1"/>
    <col min="14333" max="14333" width="16.140625" customWidth="1"/>
    <col min="14334" max="14338" width="14" bestFit="1" customWidth="1"/>
    <col min="14339" max="14342" width="11.28515625" bestFit="1" customWidth="1"/>
    <col min="14587" max="14587" width="22" customWidth="1"/>
    <col min="14588" max="14588" width="19.28515625" customWidth="1"/>
    <col min="14589" max="14589" width="16.140625" customWidth="1"/>
    <col min="14590" max="14594" width="14" bestFit="1" customWidth="1"/>
    <col min="14595" max="14598" width="11.28515625" bestFit="1" customWidth="1"/>
    <col min="14843" max="14843" width="22" customWidth="1"/>
    <col min="14844" max="14844" width="19.28515625" customWidth="1"/>
    <col min="14845" max="14845" width="16.140625" customWidth="1"/>
    <col min="14846" max="14850" width="14" bestFit="1" customWidth="1"/>
    <col min="14851" max="14854" width="11.28515625" bestFit="1" customWidth="1"/>
    <col min="15099" max="15099" width="22" customWidth="1"/>
    <col min="15100" max="15100" width="19.28515625" customWidth="1"/>
    <col min="15101" max="15101" width="16.140625" customWidth="1"/>
    <col min="15102" max="15106" width="14" bestFit="1" customWidth="1"/>
    <col min="15107" max="15110" width="11.28515625" bestFit="1" customWidth="1"/>
    <col min="15355" max="15355" width="22" customWidth="1"/>
    <col min="15356" max="15356" width="19.28515625" customWidth="1"/>
    <col min="15357" max="15357" width="16.140625" customWidth="1"/>
    <col min="15358" max="15362" width="14" bestFit="1" customWidth="1"/>
    <col min="15363" max="15366" width="11.28515625" bestFit="1" customWidth="1"/>
    <col min="15611" max="15611" width="22" customWidth="1"/>
    <col min="15612" max="15612" width="19.28515625" customWidth="1"/>
    <col min="15613" max="15613" width="16.140625" customWidth="1"/>
    <col min="15614" max="15618" width="14" bestFit="1" customWidth="1"/>
    <col min="15619" max="15622" width="11.28515625" bestFit="1" customWidth="1"/>
    <col min="15867" max="15867" width="22" customWidth="1"/>
    <col min="15868" max="15868" width="19.28515625" customWidth="1"/>
    <col min="15869" max="15869" width="16.140625" customWidth="1"/>
    <col min="15870" max="15874" width="14" bestFit="1" customWidth="1"/>
    <col min="15875" max="15878" width="11.28515625" bestFit="1" customWidth="1"/>
    <col min="16123" max="16123" width="22" customWidth="1"/>
    <col min="16124" max="16124" width="19.28515625" customWidth="1"/>
    <col min="16125" max="16125" width="16.140625" customWidth="1"/>
    <col min="16126" max="16130" width="14" bestFit="1" customWidth="1"/>
    <col min="16131" max="16134" width="11.28515625" bestFit="1" customWidth="1"/>
  </cols>
  <sheetData>
    <row r="3" spans="1:6" x14ac:dyDescent="0.25">
      <c r="A3" s="127" t="s">
        <v>0</v>
      </c>
      <c r="B3" s="127"/>
      <c r="C3" s="127"/>
      <c r="D3" s="127"/>
      <c r="E3" s="127"/>
      <c r="F3" s="127"/>
    </row>
    <row r="5" spans="1:6" x14ac:dyDescent="0.25">
      <c r="A5" s="128" t="s">
        <v>1</v>
      </c>
      <c r="B5" s="128"/>
      <c r="C5" s="128"/>
      <c r="D5" s="128"/>
      <c r="E5" s="128"/>
      <c r="F5" s="128"/>
    </row>
    <row r="6" spans="1:6" ht="15.75" thickBot="1" x14ac:dyDescent="0.3">
      <c r="C6" s="2"/>
      <c r="D6" s="2"/>
      <c r="E6" s="2"/>
      <c r="F6" s="2"/>
    </row>
    <row r="7" spans="1:6" ht="15.75" thickBot="1" x14ac:dyDescent="0.3">
      <c r="A7" s="71"/>
      <c r="B7" s="57">
        <v>2023</v>
      </c>
      <c r="C7" s="52">
        <v>2022</v>
      </c>
      <c r="D7" s="57">
        <v>2021</v>
      </c>
      <c r="E7" s="65">
        <v>2020</v>
      </c>
      <c r="F7" s="57">
        <v>2019</v>
      </c>
    </row>
    <row r="8" spans="1:6" x14ac:dyDescent="0.25">
      <c r="A8" s="49" t="s">
        <v>2</v>
      </c>
      <c r="B8" s="55">
        <f>(10058477+31221546)</f>
        <v>41280023</v>
      </c>
      <c r="C8" s="67">
        <f>(9288873+26833146)</f>
        <v>36122019</v>
      </c>
      <c r="D8" s="53">
        <v>35787853</v>
      </c>
      <c r="E8" s="58">
        <v>31195029</v>
      </c>
      <c r="F8" s="63">
        <v>30176778.800000001</v>
      </c>
    </row>
    <row r="9" spans="1:6" x14ac:dyDescent="0.25">
      <c r="A9" s="50"/>
      <c r="B9" s="54"/>
      <c r="C9" s="68"/>
      <c r="D9" s="54"/>
      <c r="E9" s="59"/>
      <c r="F9" s="59"/>
    </row>
    <row r="10" spans="1:6" x14ac:dyDescent="0.25">
      <c r="A10" s="49" t="s">
        <v>3</v>
      </c>
      <c r="B10" s="55">
        <f>(14435798+11745458)</f>
        <v>26181256</v>
      </c>
      <c r="C10" s="69">
        <v>23026675</v>
      </c>
      <c r="D10" s="55">
        <v>21304567</v>
      </c>
      <c r="E10" s="60">
        <v>21582871</v>
      </c>
      <c r="F10" s="64">
        <v>20557901.699999999</v>
      </c>
    </row>
    <row r="11" spans="1:6" x14ac:dyDescent="0.25">
      <c r="A11" s="49"/>
      <c r="B11" s="55"/>
      <c r="C11" s="69"/>
      <c r="D11" s="55"/>
      <c r="E11" s="61"/>
      <c r="F11" s="61"/>
    </row>
    <row r="12" spans="1:6" x14ac:dyDescent="0.25">
      <c r="A12" s="49" t="s">
        <v>4</v>
      </c>
      <c r="B12" s="55">
        <f>(111000+11665000)</f>
        <v>11776000</v>
      </c>
      <c r="C12" s="69">
        <v>11761830</v>
      </c>
      <c r="D12" s="55">
        <f>14803915-2805831</f>
        <v>11998084</v>
      </c>
      <c r="E12" s="60">
        <v>10844066</v>
      </c>
      <c r="F12" s="64">
        <v>10576413.75</v>
      </c>
    </row>
    <row r="13" spans="1:6" x14ac:dyDescent="0.25">
      <c r="A13" s="49"/>
      <c r="B13" s="55"/>
      <c r="C13" s="69"/>
      <c r="D13" s="55"/>
      <c r="E13" s="61"/>
      <c r="F13" s="64"/>
    </row>
    <row r="14" spans="1:6" x14ac:dyDescent="0.25">
      <c r="A14" s="49" t="s">
        <v>5</v>
      </c>
      <c r="B14" s="55">
        <f>(797217+2419303)</f>
        <v>3216520</v>
      </c>
      <c r="C14" s="69">
        <v>2826394</v>
      </c>
      <c r="D14" s="55">
        <v>2794261</v>
      </c>
      <c r="E14" s="60">
        <v>2630993</v>
      </c>
      <c r="F14" s="64">
        <v>2692500.73</v>
      </c>
    </row>
    <row r="15" spans="1:6" x14ac:dyDescent="0.25">
      <c r="A15" s="49"/>
      <c r="B15" s="55"/>
      <c r="C15" s="69"/>
      <c r="D15" s="55"/>
      <c r="E15" s="61"/>
      <c r="F15" s="64"/>
    </row>
    <row r="16" spans="1:6" x14ac:dyDescent="0.25">
      <c r="A16" s="49" t="s">
        <v>6</v>
      </c>
      <c r="B16" s="55">
        <f>(585865+14070325)</f>
        <v>14656190</v>
      </c>
      <c r="C16" s="69">
        <v>17476408</v>
      </c>
      <c r="D16" s="55">
        <v>5925919</v>
      </c>
      <c r="E16" s="60">
        <v>4202142</v>
      </c>
      <c r="F16" s="64">
        <v>4325799.53</v>
      </c>
    </row>
    <row r="17" spans="1:6" ht="15.75" thickBot="1" x14ac:dyDescent="0.3">
      <c r="A17" s="51" t="s">
        <v>7</v>
      </c>
      <c r="B17" s="56">
        <f>SUM(B8:B16)</f>
        <v>97109989</v>
      </c>
      <c r="C17" s="70">
        <f>SUM(C8:C16)</f>
        <v>91213326</v>
      </c>
      <c r="D17" s="56">
        <f>SUM(D8:D16)</f>
        <v>77810684</v>
      </c>
      <c r="E17" s="62">
        <f>SUM(E8:E16)</f>
        <v>70455101</v>
      </c>
      <c r="F17" s="62">
        <f>SUM(F8:F16)</f>
        <v>68329394.50999999</v>
      </c>
    </row>
    <row r="19" spans="1:6" x14ac:dyDescent="0.25">
      <c r="C19" s="3"/>
      <c r="D19" s="3"/>
      <c r="E19" s="3"/>
    </row>
    <row r="20" spans="1:6" x14ac:dyDescent="0.25">
      <c r="A20" s="127"/>
      <c r="B20" s="127"/>
      <c r="C20" s="127"/>
      <c r="D20" s="127"/>
      <c r="E20" s="127"/>
      <c r="F20" s="127"/>
    </row>
    <row r="25" spans="1:6" x14ac:dyDescent="0.25">
      <c r="E25" s="3"/>
      <c r="F25" s="3"/>
    </row>
  </sheetData>
  <mergeCells count="3">
    <mergeCell ref="A20:F20"/>
    <mergeCell ref="A3:F3"/>
    <mergeCell ref="A5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CBB28-E893-4C75-830C-0418098625BA}">
  <sheetPr>
    <tabColor theme="9"/>
  </sheetPr>
  <dimension ref="A2:G14"/>
  <sheetViews>
    <sheetView zoomScale="120" zoomScaleNormal="120" workbookViewId="0">
      <selection activeCell="B22" sqref="B22"/>
    </sheetView>
  </sheetViews>
  <sheetFormatPr defaultRowHeight="15" x14ac:dyDescent="0.25"/>
  <cols>
    <col min="1" max="1" width="17.5703125" customWidth="1"/>
    <col min="2" max="2" width="12.42578125" customWidth="1"/>
    <col min="3" max="3" width="12" customWidth="1"/>
    <col min="4" max="4" width="12.5703125" customWidth="1"/>
    <col min="5" max="5" width="13.85546875" customWidth="1"/>
    <col min="6" max="6" width="13.42578125" customWidth="1"/>
    <col min="7" max="7" width="14.42578125" customWidth="1"/>
  </cols>
  <sheetData>
    <row r="2" spans="1:7" x14ac:dyDescent="0.25">
      <c r="A2" s="127" t="s">
        <v>8</v>
      </c>
      <c r="B2" s="127"/>
      <c r="C2" s="127"/>
      <c r="D2" s="127"/>
      <c r="E2" s="127"/>
      <c r="F2" s="127"/>
      <c r="G2" s="127"/>
    </row>
    <row r="3" spans="1:7" x14ac:dyDescent="0.25">
      <c r="A3" s="1"/>
      <c r="B3" s="1"/>
      <c r="C3" s="1"/>
      <c r="D3" s="1"/>
      <c r="E3" s="1"/>
      <c r="F3" s="1"/>
      <c r="G3" s="1"/>
    </row>
    <row r="4" spans="1:7" x14ac:dyDescent="0.25">
      <c r="A4" s="128" t="s">
        <v>1</v>
      </c>
      <c r="B4" s="128"/>
      <c r="C4" s="128"/>
      <c r="D4" s="128"/>
      <c r="E4" s="128"/>
      <c r="F4" s="128"/>
      <c r="G4" s="128"/>
    </row>
    <row r="5" spans="1:7" ht="15.75" thickBot="1" x14ac:dyDescent="0.3">
      <c r="C5" s="2"/>
      <c r="D5" s="2"/>
      <c r="E5" s="2"/>
      <c r="F5" s="2"/>
      <c r="G5" s="2"/>
    </row>
    <row r="6" spans="1:7" ht="15.75" thickBot="1" x14ac:dyDescent="0.3">
      <c r="A6" s="46"/>
      <c r="B6" s="46">
        <v>2023</v>
      </c>
      <c r="C6" s="25">
        <v>2022</v>
      </c>
      <c r="D6" s="46">
        <v>2021</v>
      </c>
      <c r="E6" s="46">
        <v>2020</v>
      </c>
      <c r="F6" s="46">
        <v>2019</v>
      </c>
      <c r="G6" s="47">
        <v>2018</v>
      </c>
    </row>
    <row r="7" spans="1:7" x14ac:dyDescent="0.25">
      <c r="A7" s="39" t="s">
        <v>9</v>
      </c>
      <c r="B7" s="41">
        <f>'[1]Life Industry'!$B$6</f>
        <v>28640000</v>
      </c>
      <c r="C7" s="41">
        <f>'[2]Table 1.1'!B3</f>
        <v>26621000</v>
      </c>
      <c r="D7" s="41">
        <v>24459000</v>
      </c>
      <c r="E7" s="43">
        <v>24069000</v>
      </c>
      <c r="F7" s="45">
        <v>24095000</v>
      </c>
      <c r="G7" s="37">
        <v>17818000</v>
      </c>
    </row>
    <row r="8" spans="1:7" x14ac:dyDescent="0.25">
      <c r="A8" s="39"/>
      <c r="B8" s="39"/>
      <c r="C8" s="8"/>
      <c r="D8" s="41"/>
      <c r="E8" s="39"/>
      <c r="F8" s="45"/>
      <c r="G8" s="37"/>
    </row>
    <row r="9" spans="1:7" x14ac:dyDescent="0.25">
      <c r="A9" s="39" t="s">
        <v>10</v>
      </c>
      <c r="B9" s="41">
        <f>'[1]Life Industry'!$B$8</f>
        <v>1791000</v>
      </c>
      <c r="C9" s="48">
        <f>'[2]Life Industry'!$B$8</f>
        <v>1977000</v>
      </c>
      <c r="D9" s="41">
        <v>2020000</v>
      </c>
      <c r="E9" s="43">
        <v>1957000</v>
      </c>
      <c r="F9" s="45">
        <v>1521000</v>
      </c>
      <c r="G9" s="37">
        <v>2923000</v>
      </c>
    </row>
    <row r="10" spans="1:7" x14ac:dyDescent="0.25">
      <c r="A10" s="39"/>
      <c r="B10" s="39"/>
      <c r="C10" s="8"/>
      <c r="D10" s="41"/>
      <c r="E10" s="39"/>
      <c r="F10" s="45"/>
      <c r="G10" s="37"/>
    </row>
    <row r="11" spans="1:7" x14ac:dyDescent="0.25">
      <c r="A11" s="39" t="s">
        <v>11</v>
      </c>
      <c r="B11" s="41">
        <f>'[1]Life Industry'!$B$10</f>
        <v>2993000</v>
      </c>
      <c r="C11" s="41">
        <f>'[2]Table 1.1'!B5</f>
        <v>3168000</v>
      </c>
      <c r="D11" s="41">
        <v>1836000</v>
      </c>
      <c r="E11" s="43">
        <v>2657000</v>
      </c>
      <c r="F11" s="45">
        <v>11568000</v>
      </c>
      <c r="G11" s="37">
        <v>1734000</v>
      </c>
    </row>
    <row r="12" spans="1:7" x14ac:dyDescent="0.25">
      <c r="A12" s="39"/>
      <c r="B12" s="39"/>
      <c r="C12" s="8"/>
      <c r="D12" s="41"/>
      <c r="E12" s="39"/>
      <c r="F12" s="45"/>
      <c r="G12" s="37"/>
    </row>
    <row r="13" spans="1:7" x14ac:dyDescent="0.25">
      <c r="A13" s="39" t="s">
        <v>12</v>
      </c>
      <c r="B13" s="41">
        <f>'[1]Life Industry'!$B$12</f>
        <v>2194000</v>
      </c>
      <c r="C13" s="43">
        <f>'[2]Life Industry'!$B$12</f>
        <v>1895000</v>
      </c>
      <c r="D13" s="41">
        <v>2047000</v>
      </c>
      <c r="E13" s="43">
        <v>1814000</v>
      </c>
      <c r="F13" s="45">
        <v>2029000</v>
      </c>
      <c r="G13" s="37">
        <v>1752000</v>
      </c>
    </row>
    <row r="14" spans="1:7" ht="15.75" thickBot="1" x14ac:dyDescent="0.3">
      <c r="A14" s="40" t="s">
        <v>7</v>
      </c>
      <c r="B14" s="42">
        <f t="shared" ref="B14:G14" si="0">SUM(B7:B13)</f>
        <v>35618000</v>
      </c>
      <c r="C14" s="42">
        <f t="shared" si="0"/>
        <v>33661000</v>
      </c>
      <c r="D14" s="42">
        <f t="shared" si="0"/>
        <v>30362000</v>
      </c>
      <c r="E14" s="44">
        <f t="shared" si="0"/>
        <v>30497000</v>
      </c>
      <c r="F14" s="44">
        <f t="shared" si="0"/>
        <v>39213000</v>
      </c>
      <c r="G14" s="38">
        <f t="shared" si="0"/>
        <v>24227000</v>
      </c>
    </row>
  </sheetData>
  <mergeCells count="2">
    <mergeCell ref="A2:G2"/>
    <mergeCell ref="A4:G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7C772-E158-4108-A476-357D8590EE10}">
  <sheetPr>
    <tabColor theme="9"/>
  </sheetPr>
  <dimension ref="A1:D21"/>
  <sheetViews>
    <sheetView topLeftCell="A7" zoomScale="150" zoomScaleNormal="150" workbookViewId="0">
      <selection activeCell="A14" sqref="A14"/>
    </sheetView>
  </sheetViews>
  <sheetFormatPr defaultRowHeight="15" x14ac:dyDescent="0.25"/>
  <cols>
    <col min="1" max="1" width="36.42578125" customWidth="1"/>
    <col min="2" max="2" width="14.140625" customWidth="1"/>
    <col min="3" max="3" width="15.7109375" customWidth="1"/>
    <col min="257" max="257" width="36.42578125" customWidth="1"/>
    <col min="258" max="258" width="14.5703125" bestFit="1" customWidth="1"/>
    <col min="259" max="259" width="10" customWidth="1"/>
    <col min="513" max="513" width="36.42578125" customWidth="1"/>
    <col min="514" max="514" width="14.5703125" bestFit="1" customWidth="1"/>
    <col min="515" max="515" width="10" customWidth="1"/>
    <col min="769" max="769" width="36.42578125" customWidth="1"/>
    <col min="770" max="770" width="14.5703125" bestFit="1" customWidth="1"/>
    <col min="771" max="771" width="10" customWidth="1"/>
    <col min="1025" max="1025" width="36.42578125" customWidth="1"/>
    <col min="1026" max="1026" width="14.5703125" bestFit="1" customWidth="1"/>
    <col min="1027" max="1027" width="10" customWidth="1"/>
    <col min="1281" max="1281" width="36.42578125" customWidth="1"/>
    <col min="1282" max="1282" width="14.5703125" bestFit="1" customWidth="1"/>
    <col min="1283" max="1283" width="10" customWidth="1"/>
    <col min="1537" max="1537" width="36.42578125" customWidth="1"/>
    <col min="1538" max="1538" width="14.5703125" bestFit="1" customWidth="1"/>
    <col min="1539" max="1539" width="10" customWidth="1"/>
    <col min="1793" max="1793" width="36.42578125" customWidth="1"/>
    <col min="1794" max="1794" width="14.5703125" bestFit="1" customWidth="1"/>
    <col min="1795" max="1795" width="10" customWidth="1"/>
    <col min="2049" max="2049" width="36.42578125" customWidth="1"/>
    <col min="2050" max="2050" width="14.5703125" bestFit="1" customWidth="1"/>
    <col min="2051" max="2051" width="10" customWidth="1"/>
    <col min="2305" max="2305" width="36.42578125" customWidth="1"/>
    <col min="2306" max="2306" width="14.5703125" bestFit="1" customWidth="1"/>
    <col min="2307" max="2307" width="10" customWidth="1"/>
    <col min="2561" max="2561" width="36.42578125" customWidth="1"/>
    <col min="2562" max="2562" width="14.5703125" bestFit="1" customWidth="1"/>
    <col min="2563" max="2563" width="10" customWidth="1"/>
    <col min="2817" max="2817" width="36.42578125" customWidth="1"/>
    <col min="2818" max="2818" width="14.5703125" bestFit="1" customWidth="1"/>
    <col min="2819" max="2819" width="10" customWidth="1"/>
    <col min="3073" max="3073" width="36.42578125" customWidth="1"/>
    <col min="3074" max="3074" width="14.5703125" bestFit="1" customWidth="1"/>
    <col min="3075" max="3075" width="10" customWidth="1"/>
    <col min="3329" max="3329" width="36.42578125" customWidth="1"/>
    <col min="3330" max="3330" width="14.5703125" bestFit="1" customWidth="1"/>
    <col min="3331" max="3331" width="10" customWidth="1"/>
    <col min="3585" max="3585" width="36.42578125" customWidth="1"/>
    <col min="3586" max="3586" width="14.5703125" bestFit="1" customWidth="1"/>
    <col min="3587" max="3587" width="10" customWidth="1"/>
    <col min="3841" max="3841" width="36.42578125" customWidth="1"/>
    <col min="3842" max="3842" width="14.5703125" bestFit="1" customWidth="1"/>
    <col min="3843" max="3843" width="10" customWidth="1"/>
    <col min="4097" max="4097" width="36.42578125" customWidth="1"/>
    <col min="4098" max="4098" width="14.5703125" bestFit="1" customWidth="1"/>
    <col min="4099" max="4099" width="10" customWidth="1"/>
    <col min="4353" max="4353" width="36.42578125" customWidth="1"/>
    <col min="4354" max="4354" width="14.5703125" bestFit="1" customWidth="1"/>
    <col min="4355" max="4355" width="10" customWidth="1"/>
    <col min="4609" max="4609" width="36.42578125" customWidth="1"/>
    <col min="4610" max="4610" width="14.5703125" bestFit="1" customWidth="1"/>
    <col min="4611" max="4611" width="10" customWidth="1"/>
    <col min="4865" max="4865" width="36.42578125" customWidth="1"/>
    <col min="4866" max="4866" width="14.5703125" bestFit="1" customWidth="1"/>
    <col min="4867" max="4867" width="10" customWidth="1"/>
    <col min="5121" max="5121" width="36.42578125" customWidth="1"/>
    <col min="5122" max="5122" width="14.5703125" bestFit="1" customWidth="1"/>
    <col min="5123" max="5123" width="10" customWidth="1"/>
    <col min="5377" max="5377" width="36.42578125" customWidth="1"/>
    <col min="5378" max="5378" width="14.5703125" bestFit="1" customWidth="1"/>
    <col min="5379" max="5379" width="10" customWidth="1"/>
    <col min="5633" max="5633" width="36.42578125" customWidth="1"/>
    <col min="5634" max="5634" width="14.5703125" bestFit="1" customWidth="1"/>
    <col min="5635" max="5635" width="10" customWidth="1"/>
    <col min="5889" max="5889" width="36.42578125" customWidth="1"/>
    <col min="5890" max="5890" width="14.5703125" bestFit="1" customWidth="1"/>
    <col min="5891" max="5891" width="10" customWidth="1"/>
    <col min="6145" max="6145" width="36.42578125" customWidth="1"/>
    <col min="6146" max="6146" width="14.5703125" bestFit="1" customWidth="1"/>
    <col min="6147" max="6147" width="10" customWidth="1"/>
    <col min="6401" max="6401" width="36.42578125" customWidth="1"/>
    <col min="6402" max="6402" width="14.5703125" bestFit="1" customWidth="1"/>
    <col min="6403" max="6403" width="10" customWidth="1"/>
    <col min="6657" max="6657" width="36.42578125" customWidth="1"/>
    <col min="6658" max="6658" width="14.5703125" bestFit="1" customWidth="1"/>
    <col min="6659" max="6659" width="10" customWidth="1"/>
    <col min="6913" max="6913" width="36.42578125" customWidth="1"/>
    <col min="6914" max="6914" width="14.5703125" bestFit="1" customWidth="1"/>
    <col min="6915" max="6915" width="10" customWidth="1"/>
    <col min="7169" max="7169" width="36.42578125" customWidth="1"/>
    <col min="7170" max="7170" width="14.5703125" bestFit="1" customWidth="1"/>
    <col min="7171" max="7171" width="10" customWidth="1"/>
    <col min="7425" max="7425" width="36.42578125" customWidth="1"/>
    <col min="7426" max="7426" width="14.5703125" bestFit="1" customWidth="1"/>
    <col min="7427" max="7427" width="10" customWidth="1"/>
    <col min="7681" max="7681" width="36.42578125" customWidth="1"/>
    <col min="7682" max="7682" width="14.5703125" bestFit="1" customWidth="1"/>
    <col min="7683" max="7683" width="10" customWidth="1"/>
    <col min="7937" max="7937" width="36.42578125" customWidth="1"/>
    <col min="7938" max="7938" width="14.5703125" bestFit="1" customWidth="1"/>
    <col min="7939" max="7939" width="10" customWidth="1"/>
    <col min="8193" max="8193" width="36.42578125" customWidth="1"/>
    <col min="8194" max="8194" width="14.5703125" bestFit="1" customWidth="1"/>
    <col min="8195" max="8195" width="10" customWidth="1"/>
    <col min="8449" max="8449" width="36.42578125" customWidth="1"/>
    <col min="8450" max="8450" width="14.5703125" bestFit="1" customWidth="1"/>
    <col min="8451" max="8451" width="10" customWidth="1"/>
    <col min="8705" max="8705" width="36.42578125" customWidth="1"/>
    <col min="8706" max="8706" width="14.5703125" bestFit="1" customWidth="1"/>
    <col min="8707" max="8707" width="10" customWidth="1"/>
    <col min="8961" max="8961" width="36.42578125" customWidth="1"/>
    <col min="8962" max="8962" width="14.5703125" bestFit="1" customWidth="1"/>
    <col min="8963" max="8963" width="10" customWidth="1"/>
    <col min="9217" max="9217" width="36.42578125" customWidth="1"/>
    <col min="9218" max="9218" width="14.5703125" bestFit="1" customWidth="1"/>
    <col min="9219" max="9219" width="10" customWidth="1"/>
    <col min="9473" max="9473" width="36.42578125" customWidth="1"/>
    <col min="9474" max="9474" width="14.5703125" bestFit="1" customWidth="1"/>
    <col min="9475" max="9475" width="10" customWidth="1"/>
    <col min="9729" max="9729" width="36.42578125" customWidth="1"/>
    <col min="9730" max="9730" width="14.5703125" bestFit="1" customWidth="1"/>
    <col min="9731" max="9731" width="10" customWidth="1"/>
    <col min="9985" max="9985" width="36.42578125" customWidth="1"/>
    <col min="9986" max="9986" width="14.5703125" bestFit="1" customWidth="1"/>
    <col min="9987" max="9987" width="10" customWidth="1"/>
    <col min="10241" max="10241" width="36.42578125" customWidth="1"/>
    <col min="10242" max="10242" width="14.5703125" bestFit="1" customWidth="1"/>
    <col min="10243" max="10243" width="10" customWidth="1"/>
    <col min="10497" max="10497" width="36.42578125" customWidth="1"/>
    <col min="10498" max="10498" width="14.5703125" bestFit="1" customWidth="1"/>
    <col min="10499" max="10499" width="10" customWidth="1"/>
    <col min="10753" max="10753" width="36.42578125" customWidth="1"/>
    <col min="10754" max="10754" width="14.5703125" bestFit="1" customWidth="1"/>
    <col min="10755" max="10755" width="10" customWidth="1"/>
    <col min="11009" max="11009" width="36.42578125" customWidth="1"/>
    <col min="11010" max="11010" width="14.5703125" bestFit="1" customWidth="1"/>
    <col min="11011" max="11011" width="10" customWidth="1"/>
    <col min="11265" max="11265" width="36.42578125" customWidth="1"/>
    <col min="11266" max="11266" width="14.5703125" bestFit="1" customWidth="1"/>
    <col min="11267" max="11267" width="10" customWidth="1"/>
    <col min="11521" max="11521" width="36.42578125" customWidth="1"/>
    <col min="11522" max="11522" width="14.5703125" bestFit="1" customWidth="1"/>
    <col min="11523" max="11523" width="10" customWidth="1"/>
    <col min="11777" max="11777" width="36.42578125" customWidth="1"/>
    <col min="11778" max="11778" width="14.5703125" bestFit="1" customWidth="1"/>
    <col min="11779" max="11779" width="10" customWidth="1"/>
    <col min="12033" max="12033" width="36.42578125" customWidth="1"/>
    <col min="12034" max="12034" width="14.5703125" bestFit="1" customWidth="1"/>
    <col min="12035" max="12035" width="10" customWidth="1"/>
    <col min="12289" max="12289" width="36.42578125" customWidth="1"/>
    <col min="12290" max="12290" width="14.5703125" bestFit="1" customWidth="1"/>
    <col min="12291" max="12291" width="10" customWidth="1"/>
    <col min="12545" max="12545" width="36.42578125" customWidth="1"/>
    <col min="12546" max="12546" width="14.5703125" bestFit="1" customWidth="1"/>
    <col min="12547" max="12547" width="10" customWidth="1"/>
    <col min="12801" max="12801" width="36.42578125" customWidth="1"/>
    <col min="12802" max="12802" width="14.5703125" bestFit="1" customWidth="1"/>
    <col min="12803" max="12803" width="10" customWidth="1"/>
    <col min="13057" max="13057" width="36.42578125" customWidth="1"/>
    <col min="13058" max="13058" width="14.5703125" bestFit="1" customWidth="1"/>
    <col min="13059" max="13059" width="10" customWidth="1"/>
    <col min="13313" max="13313" width="36.42578125" customWidth="1"/>
    <col min="13314" max="13314" width="14.5703125" bestFit="1" customWidth="1"/>
    <col min="13315" max="13315" width="10" customWidth="1"/>
    <col min="13569" max="13569" width="36.42578125" customWidth="1"/>
    <col min="13570" max="13570" width="14.5703125" bestFit="1" customWidth="1"/>
    <col min="13571" max="13571" width="10" customWidth="1"/>
    <col min="13825" max="13825" width="36.42578125" customWidth="1"/>
    <col min="13826" max="13826" width="14.5703125" bestFit="1" customWidth="1"/>
    <col min="13827" max="13827" width="10" customWidth="1"/>
    <col min="14081" max="14081" width="36.42578125" customWidth="1"/>
    <col min="14082" max="14082" width="14.5703125" bestFit="1" customWidth="1"/>
    <col min="14083" max="14083" width="10" customWidth="1"/>
    <col min="14337" max="14337" width="36.42578125" customWidth="1"/>
    <col min="14338" max="14338" width="14.5703125" bestFit="1" customWidth="1"/>
    <col min="14339" max="14339" width="10" customWidth="1"/>
    <col min="14593" max="14593" width="36.42578125" customWidth="1"/>
    <col min="14594" max="14594" width="14.5703125" bestFit="1" customWidth="1"/>
    <col min="14595" max="14595" width="10" customWidth="1"/>
    <col min="14849" max="14849" width="36.42578125" customWidth="1"/>
    <col min="14850" max="14850" width="14.5703125" bestFit="1" customWidth="1"/>
    <col min="14851" max="14851" width="10" customWidth="1"/>
    <col min="15105" max="15105" width="36.42578125" customWidth="1"/>
    <col min="15106" max="15106" width="14.5703125" bestFit="1" customWidth="1"/>
    <col min="15107" max="15107" width="10" customWidth="1"/>
    <col min="15361" max="15361" width="36.42578125" customWidth="1"/>
    <col min="15362" max="15362" width="14.5703125" bestFit="1" customWidth="1"/>
    <col min="15363" max="15363" width="10" customWidth="1"/>
    <col min="15617" max="15617" width="36.42578125" customWidth="1"/>
    <col min="15618" max="15618" width="14.5703125" bestFit="1" customWidth="1"/>
    <col min="15619" max="15619" width="10" customWidth="1"/>
    <col min="15873" max="15873" width="36.42578125" customWidth="1"/>
    <col min="15874" max="15874" width="14.5703125" bestFit="1" customWidth="1"/>
    <col min="15875" max="15875" width="10" customWidth="1"/>
    <col min="16129" max="16129" width="36.42578125" customWidth="1"/>
    <col min="16130" max="16130" width="14.5703125" bestFit="1" customWidth="1"/>
    <col min="16131" max="16131" width="10" customWidth="1"/>
  </cols>
  <sheetData>
    <row r="1" spans="1:4" ht="15.75" thickBot="1" x14ac:dyDescent="0.3">
      <c r="A1" s="129" t="s">
        <v>70</v>
      </c>
      <c r="B1" s="129"/>
      <c r="C1" s="129"/>
    </row>
    <row r="2" spans="1:4" ht="15.75" thickBot="1" x14ac:dyDescent="0.3">
      <c r="A2" s="5" t="s">
        <v>13</v>
      </c>
      <c r="B2" s="5" t="s">
        <v>63</v>
      </c>
      <c r="C2" s="25" t="s">
        <v>14</v>
      </c>
      <c r="D2" s="25" t="s">
        <v>15</v>
      </c>
    </row>
    <row r="3" spans="1:4" x14ac:dyDescent="0.25">
      <c r="A3" s="94" t="s">
        <v>68</v>
      </c>
      <c r="B3" s="88">
        <v>26848632</v>
      </c>
      <c r="C3" s="91">
        <f t="shared" ref="C3:C20" si="0">B3/$B$21</f>
        <v>0.27647936896964298</v>
      </c>
      <c r="D3" s="94">
        <f t="shared" ref="D3:D20" si="1">_xlfn.RANK.AVG(C3,$C$3:$C$20)</f>
        <v>1</v>
      </c>
    </row>
    <row r="4" spans="1:4" x14ac:dyDescent="0.25">
      <c r="A4" s="95" t="s">
        <v>16</v>
      </c>
      <c r="B4" s="89">
        <v>8848000</v>
      </c>
      <c r="C4" s="92">
        <f t="shared" si="0"/>
        <v>9.1114119208881891E-2</v>
      </c>
      <c r="D4" s="95">
        <f t="shared" si="1"/>
        <v>2</v>
      </c>
    </row>
    <row r="5" spans="1:4" x14ac:dyDescent="0.25">
      <c r="A5" s="95" t="s">
        <v>17</v>
      </c>
      <c r="B5" s="89">
        <v>8107000</v>
      </c>
      <c r="C5" s="92">
        <f t="shared" si="0"/>
        <v>8.3483517679295377E-2</v>
      </c>
      <c r="D5" s="95">
        <f t="shared" si="1"/>
        <v>3</v>
      </c>
    </row>
    <row r="6" spans="1:4" x14ac:dyDescent="0.25">
      <c r="A6" s="95" t="s">
        <v>81</v>
      </c>
      <c r="B6" s="89">
        <v>7166000</v>
      </c>
      <c r="C6" s="92">
        <f t="shared" si="0"/>
        <v>7.3793374576271206E-2</v>
      </c>
      <c r="D6" s="95">
        <f t="shared" si="1"/>
        <v>4</v>
      </c>
    </row>
    <row r="7" spans="1:4" x14ac:dyDescent="0.25">
      <c r="A7" s="95" t="s">
        <v>18</v>
      </c>
      <c r="B7" s="89">
        <v>6540000</v>
      </c>
      <c r="C7" s="92">
        <f t="shared" si="0"/>
        <v>6.7347009451411338E-2</v>
      </c>
      <c r="D7" s="95">
        <f t="shared" si="1"/>
        <v>5</v>
      </c>
    </row>
    <row r="8" spans="1:4" x14ac:dyDescent="0.25">
      <c r="A8" s="95" t="s">
        <v>19</v>
      </c>
      <c r="B8" s="89">
        <v>6482357</v>
      </c>
      <c r="C8" s="92">
        <f t="shared" si="0"/>
        <v>6.6753418676823009E-2</v>
      </c>
      <c r="D8" s="95">
        <f t="shared" si="1"/>
        <v>6</v>
      </c>
    </row>
    <row r="9" spans="1:4" x14ac:dyDescent="0.25">
      <c r="A9" s="95" t="s">
        <v>20</v>
      </c>
      <c r="B9" s="89">
        <v>6310000</v>
      </c>
      <c r="C9" s="92">
        <f t="shared" si="0"/>
        <v>6.4978536641958032E-2</v>
      </c>
      <c r="D9" s="95">
        <f t="shared" si="1"/>
        <v>7</v>
      </c>
    </row>
    <row r="10" spans="1:4" x14ac:dyDescent="0.25">
      <c r="A10" s="95" t="s">
        <v>21</v>
      </c>
      <c r="B10" s="89">
        <v>5885000</v>
      </c>
      <c r="C10" s="92">
        <f t="shared" si="0"/>
        <v>6.0602010798403022E-2</v>
      </c>
      <c r="D10" s="95">
        <f t="shared" si="1"/>
        <v>8</v>
      </c>
    </row>
    <row r="11" spans="1:4" x14ac:dyDescent="0.25">
      <c r="A11" s="95" t="s">
        <v>22</v>
      </c>
      <c r="B11" s="89">
        <v>5515000</v>
      </c>
      <c r="C11" s="92">
        <f t="shared" si="0"/>
        <v>5.6791858887543359E-2</v>
      </c>
      <c r="D11" s="95">
        <f t="shared" si="1"/>
        <v>9</v>
      </c>
    </row>
    <row r="12" spans="1:4" x14ac:dyDescent="0.25">
      <c r="A12" s="95" t="s">
        <v>23</v>
      </c>
      <c r="B12" s="89">
        <v>4551000</v>
      </c>
      <c r="C12" s="92">
        <f t="shared" si="0"/>
        <v>4.6864868503573853E-2</v>
      </c>
      <c r="D12" s="95">
        <f t="shared" si="1"/>
        <v>10</v>
      </c>
    </row>
    <row r="13" spans="1:4" x14ac:dyDescent="0.25">
      <c r="A13" s="95" t="s">
        <v>82</v>
      </c>
      <c r="B13" s="89">
        <v>3247000</v>
      </c>
      <c r="C13" s="92">
        <f t="shared" si="0"/>
        <v>3.3436657444760341E-2</v>
      </c>
      <c r="D13" s="95">
        <f t="shared" si="1"/>
        <v>11</v>
      </c>
    </row>
    <row r="14" spans="1:4" x14ac:dyDescent="0.25">
      <c r="A14" s="95" t="s">
        <v>24</v>
      </c>
      <c r="B14" s="89">
        <v>2061000</v>
      </c>
      <c r="C14" s="92">
        <f t="shared" si="0"/>
        <v>2.1223575914275043E-2</v>
      </c>
      <c r="D14" s="95">
        <f t="shared" si="1"/>
        <v>12</v>
      </c>
    </row>
    <row r="15" spans="1:4" x14ac:dyDescent="0.25">
      <c r="A15" s="95" t="s">
        <v>26</v>
      </c>
      <c r="B15" s="89">
        <v>1580000</v>
      </c>
      <c r="C15" s="92">
        <f t="shared" si="0"/>
        <v>1.6270378430157481E-2</v>
      </c>
      <c r="D15" s="95">
        <f t="shared" si="1"/>
        <v>13</v>
      </c>
    </row>
    <row r="16" spans="1:4" x14ac:dyDescent="0.25">
      <c r="A16" s="95" t="s">
        <v>25</v>
      </c>
      <c r="B16" s="89">
        <v>1300000</v>
      </c>
      <c r="C16" s="92">
        <f t="shared" si="0"/>
        <v>1.3387020227344762E-2</v>
      </c>
      <c r="D16" s="95">
        <f t="shared" si="1"/>
        <v>14</v>
      </c>
    </row>
    <row r="17" spans="1:4" x14ac:dyDescent="0.25">
      <c r="A17" s="95" t="s">
        <v>54</v>
      </c>
      <c r="B17" s="89">
        <v>1140000</v>
      </c>
      <c r="C17" s="92">
        <f t="shared" si="0"/>
        <v>1.1739386968594638E-2</v>
      </c>
      <c r="D17" s="95">
        <f t="shared" si="1"/>
        <v>15</v>
      </c>
    </row>
    <row r="18" spans="1:4" x14ac:dyDescent="0.25">
      <c r="A18" s="95" t="s">
        <v>27</v>
      </c>
      <c r="B18" s="89">
        <v>755000</v>
      </c>
      <c r="C18" s="92">
        <f t="shared" si="0"/>
        <v>7.7747694397271505E-3</v>
      </c>
      <c r="D18" s="95">
        <f t="shared" si="1"/>
        <v>16</v>
      </c>
    </row>
    <row r="19" spans="1:4" x14ac:dyDescent="0.25">
      <c r="A19" s="95" t="s">
        <v>28</v>
      </c>
      <c r="B19" s="89">
        <v>515000</v>
      </c>
      <c r="C19" s="92">
        <f t="shared" si="0"/>
        <v>5.3033195516019637E-3</v>
      </c>
      <c r="D19" s="95">
        <f t="shared" si="1"/>
        <v>17</v>
      </c>
    </row>
    <row r="20" spans="1:4" ht="15.75" thickBot="1" x14ac:dyDescent="0.3">
      <c r="A20" s="96" t="s">
        <v>69</v>
      </c>
      <c r="B20" s="90">
        <v>258000</v>
      </c>
      <c r="C20" s="93">
        <f t="shared" si="0"/>
        <v>2.6568086297345758E-3</v>
      </c>
      <c r="D20" s="96">
        <f t="shared" si="1"/>
        <v>18</v>
      </c>
    </row>
    <row r="21" spans="1:4" ht="15.75" thickBot="1" x14ac:dyDescent="0.3">
      <c r="A21" s="5" t="s">
        <v>7</v>
      </c>
      <c r="B21" s="72">
        <f>SUM(B3:B20)</f>
        <v>97108989</v>
      </c>
      <c r="C21" s="9">
        <f>SUM(C3:C20)</f>
        <v>1</v>
      </c>
      <c r="D21" s="7"/>
    </row>
  </sheetData>
  <sortState xmlns:xlrd2="http://schemas.microsoft.com/office/spreadsheetml/2017/richdata2" ref="A3:D20">
    <sortCondition descending="1" ref="C3:C20"/>
  </sortState>
  <mergeCells count="1">
    <mergeCell ref="A1:C1"/>
  </mergeCells>
  <pageMargins left="0.7" right="0.7" top="0.75" bottom="0.75" header="0.3" footer="0.3"/>
  <pageSetup paperSize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8EE2C-3C80-4C71-A881-A884470CEED2}">
  <sheetPr>
    <tabColor theme="9"/>
  </sheetPr>
  <dimension ref="A1:C11"/>
  <sheetViews>
    <sheetView zoomScale="130" zoomScaleNormal="130" workbookViewId="0">
      <selection activeCell="A11" sqref="A11"/>
    </sheetView>
  </sheetViews>
  <sheetFormatPr defaultRowHeight="15" x14ac:dyDescent="0.25"/>
  <cols>
    <col min="1" max="1" width="28.42578125" bestFit="1" customWidth="1"/>
    <col min="2" max="2" width="14.5703125" bestFit="1" customWidth="1"/>
    <col min="257" max="257" width="28.42578125" bestFit="1" customWidth="1"/>
    <col min="258" max="258" width="14.5703125" bestFit="1" customWidth="1"/>
    <col min="513" max="513" width="28.42578125" bestFit="1" customWidth="1"/>
    <col min="514" max="514" width="14.5703125" bestFit="1" customWidth="1"/>
    <col min="769" max="769" width="28.42578125" bestFit="1" customWidth="1"/>
    <col min="770" max="770" width="14.5703125" bestFit="1" customWidth="1"/>
    <col min="1025" max="1025" width="28.42578125" bestFit="1" customWidth="1"/>
    <col min="1026" max="1026" width="14.5703125" bestFit="1" customWidth="1"/>
    <col min="1281" max="1281" width="28.42578125" bestFit="1" customWidth="1"/>
    <col min="1282" max="1282" width="14.5703125" bestFit="1" customWidth="1"/>
    <col min="1537" max="1537" width="28.42578125" bestFit="1" customWidth="1"/>
    <col min="1538" max="1538" width="14.5703125" bestFit="1" customWidth="1"/>
    <col min="1793" max="1793" width="28.42578125" bestFit="1" customWidth="1"/>
    <col min="1794" max="1794" width="14.5703125" bestFit="1" customWidth="1"/>
    <col min="2049" max="2049" width="28.42578125" bestFit="1" customWidth="1"/>
    <col min="2050" max="2050" width="14.5703125" bestFit="1" customWidth="1"/>
    <col min="2305" max="2305" width="28.42578125" bestFit="1" customWidth="1"/>
    <col min="2306" max="2306" width="14.5703125" bestFit="1" customWidth="1"/>
    <col min="2561" max="2561" width="28.42578125" bestFit="1" customWidth="1"/>
    <col min="2562" max="2562" width="14.5703125" bestFit="1" customWidth="1"/>
    <col min="2817" max="2817" width="28.42578125" bestFit="1" customWidth="1"/>
    <col min="2818" max="2818" width="14.5703125" bestFit="1" customWidth="1"/>
    <col min="3073" max="3073" width="28.42578125" bestFit="1" customWidth="1"/>
    <col min="3074" max="3074" width="14.5703125" bestFit="1" customWidth="1"/>
    <col min="3329" max="3329" width="28.42578125" bestFit="1" customWidth="1"/>
    <col min="3330" max="3330" width="14.5703125" bestFit="1" customWidth="1"/>
    <col min="3585" max="3585" width="28.42578125" bestFit="1" customWidth="1"/>
    <col min="3586" max="3586" width="14.5703125" bestFit="1" customWidth="1"/>
    <col min="3841" max="3841" width="28.42578125" bestFit="1" customWidth="1"/>
    <col min="3842" max="3842" width="14.5703125" bestFit="1" customWidth="1"/>
    <col min="4097" max="4097" width="28.42578125" bestFit="1" customWidth="1"/>
    <col min="4098" max="4098" width="14.5703125" bestFit="1" customWidth="1"/>
    <col min="4353" max="4353" width="28.42578125" bestFit="1" customWidth="1"/>
    <col min="4354" max="4354" width="14.5703125" bestFit="1" customWidth="1"/>
    <col min="4609" max="4609" width="28.42578125" bestFit="1" customWidth="1"/>
    <col min="4610" max="4610" width="14.5703125" bestFit="1" customWidth="1"/>
    <col min="4865" max="4865" width="28.42578125" bestFit="1" customWidth="1"/>
    <col min="4866" max="4866" width="14.5703125" bestFit="1" customWidth="1"/>
    <col min="5121" max="5121" width="28.42578125" bestFit="1" customWidth="1"/>
    <col min="5122" max="5122" width="14.5703125" bestFit="1" customWidth="1"/>
    <col min="5377" max="5377" width="28.42578125" bestFit="1" customWidth="1"/>
    <col min="5378" max="5378" width="14.5703125" bestFit="1" customWidth="1"/>
    <col min="5633" max="5633" width="28.42578125" bestFit="1" customWidth="1"/>
    <col min="5634" max="5634" width="14.5703125" bestFit="1" customWidth="1"/>
    <col min="5889" max="5889" width="28.42578125" bestFit="1" customWidth="1"/>
    <col min="5890" max="5890" width="14.5703125" bestFit="1" customWidth="1"/>
    <col min="6145" max="6145" width="28.42578125" bestFit="1" customWidth="1"/>
    <col min="6146" max="6146" width="14.5703125" bestFit="1" customWidth="1"/>
    <col min="6401" max="6401" width="28.42578125" bestFit="1" customWidth="1"/>
    <col min="6402" max="6402" width="14.5703125" bestFit="1" customWidth="1"/>
    <col min="6657" max="6657" width="28.42578125" bestFit="1" customWidth="1"/>
    <col min="6658" max="6658" width="14.5703125" bestFit="1" customWidth="1"/>
    <col min="6913" max="6913" width="28.42578125" bestFit="1" customWidth="1"/>
    <col min="6914" max="6914" width="14.5703125" bestFit="1" customWidth="1"/>
    <col min="7169" max="7169" width="28.42578125" bestFit="1" customWidth="1"/>
    <col min="7170" max="7170" width="14.5703125" bestFit="1" customWidth="1"/>
    <col min="7425" max="7425" width="28.42578125" bestFit="1" customWidth="1"/>
    <col min="7426" max="7426" width="14.5703125" bestFit="1" customWidth="1"/>
    <col min="7681" max="7681" width="28.42578125" bestFit="1" customWidth="1"/>
    <col min="7682" max="7682" width="14.5703125" bestFit="1" customWidth="1"/>
    <col min="7937" max="7937" width="28.42578125" bestFit="1" customWidth="1"/>
    <col min="7938" max="7938" width="14.5703125" bestFit="1" customWidth="1"/>
    <col min="8193" max="8193" width="28.42578125" bestFit="1" customWidth="1"/>
    <col min="8194" max="8194" width="14.5703125" bestFit="1" customWidth="1"/>
    <col min="8449" max="8449" width="28.42578125" bestFit="1" customWidth="1"/>
    <col min="8450" max="8450" width="14.5703125" bestFit="1" customWidth="1"/>
    <col min="8705" max="8705" width="28.42578125" bestFit="1" customWidth="1"/>
    <col min="8706" max="8706" width="14.5703125" bestFit="1" customWidth="1"/>
    <col min="8961" max="8961" width="28.42578125" bestFit="1" customWidth="1"/>
    <col min="8962" max="8962" width="14.5703125" bestFit="1" customWidth="1"/>
    <col min="9217" max="9217" width="28.42578125" bestFit="1" customWidth="1"/>
    <col min="9218" max="9218" width="14.5703125" bestFit="1" customWidth="1"/>
    <col min="9473" max="9473" width="28.42578125" bestFit="1" customWidth="1"/>
    <col min="9474" max="9474" width="14.5703125" bestFit="1" customWidth="1"/>
    <col min="9729" max="9729" width="28.42578125" bestFit="1" customWidth="1"/>
    <col min="9730" max="9730" width="14.5703125" bestFit="1" customWidth="1"/>
    <col min="9985" max="9985" width="28.42578125" bestFit="1" customWidth="1"/>
    <col min="9986" max="9986" width="14.5703125" bestFit="1" customWidth="1"/>
    <col min="10241" max="10241" width="28.42578125" bestFit="1" customWidth="1"/>
    <col min="10242" max="10242" width="14.5703125" bestFit="1" customWidth="1"/>
    <col min="10497" max="10497" width="28.42578125" bestFit="1" customWidth="1"/>
    <col min="10498" max="10498" width="14.5703125" bestFit="1" customWidth="1"/>
    <col min="10753" max="10753" width="28.42578125" bestFit="1" customWidth="1"/>
    <col min="10754" max="10754" width="14.5703125" bestFit="1" customWidth="1"/>
    <col min="11009" max="11009" width="28.42578125" bestFit="1" customWidth="1"/>
    <col min="11010" max="11010" width="14.5703125" bestFit="1" customWidth="1"/>
    <col min="11265" max="11265" width="28.42578125" bestFit="1" customWidth="1"/>
    <col min="11266" max="11266" width="14.5703125" bestFit="1" customWidth="1"/>
    <col min="11521" max="11521" width="28.42578125" bestFit="1" customWidth="1"/>
    <col min="11522" max="11522" width="14.5703125" bestFit="1" customWidth="1"/>
    <col min="11777" max="11777" width="28.42578125" bestFit="1" customWidth="1"/>
    <col min="11778" max="11778" width="14.5703125" bestFit="1" customWidth="1"/>
    <col min="12033" max="12033" width="28.42578125" bestFit="1" customWidth="1"/>
    <col min="12034" max="12034" width="14.5703125" bestFit="1" customWidth="1"/>
    <col min="12289" max="12289" width="28.42578125" bestFit="1" customWidth="1"/>
    <col min="12290" max="12290" width="14.5703125" bestFit="1" customWidth="1"/>
    <col min="12545" max="12545" width="28.42578125" bestFit="1" customWidth="1"/>
    <col min="12546" max="12546" width="14.5703125" bestFit="1" customWidth="1"/>
    <col min="12801" max="12801" width="28.42578125" bestFit="1" customWidth="1"/>
    <col min="12802" max="12802" width="14.5703125" bestFit="1" customWidth="1"/>
    <col min="13057" max="13057" width="28.42578125" bestFit="1" customWidth="1"/>
    <col min="13058" max="13058" width="14.5703125" bestFit="1" customWidth="1"/>
    <col min="13313" max="13313" width="28.42578125" bestFit="1" customWidth="1"/>
    <col min="13314" max="13314" width="14.5703125" bestFit="1" customWidth="1"/>
    <col min="13569" max="13569" width="28.42578125" bestFit="1" customWidth="1"/>
    <col min="13570" max="13570" width="14.5703125" bestFit="1" customWidth="1"/>
    <col min="13825" max="13825" width="28.42578125" bestFit="1" customWidth="1"/>
    <col min="13826" max="13826" width="14.5703125" bestFit="1" customWidth="1"/>
    <col min="14081" max="14081" width="28.42578125" bestFit="1" customWidth="1"/>
    <col min="14082" max="14082" width="14.5703125" bestFit="1" customWidth="1"/>
    <col min="14337" max="14337" width="28.42578125" bestFit="1" customWidth="1"/>
    <col min="14338" max="14338" width="14.5703125" bestFit="1" customWidth="1"/>
    <col min="14593" max="14593" width="28.42578125" bestFit="1" customWidth="1"/>
    <col min="14594" max="14594" width="14.5703125" bestFit="1" customWidth="1"/>
    <col min="14849" max="14849" width="28.42578125" bestFit="1" customWidth="1"/>
    <col min="14850" max="14850" width="14.5703125" bestFit="1" customWidth="1"/>
    <col min="15105" max="15105" width="28.42578125" bestFit="1" customWidth="1"/>
    <col min="15106" max="15106" width="14.5703125" bestFit="1" customWidth="1"/>
    <col min="15361" max="15361" width="28.42578125" bestFit="1" customWidth="1"/>
    <col min="15362" max="15362" width="14.5703125" bestFit="1" customWidth="1"/>
    <col min="15617" max="15617" width="28.42578125" bestFit="1" customWidth="1"/>
    <col min="15618" max="15618" width="14.5703125" bestFit="1" customWidth="1"/>
    <col min="15873" max="15873" width="28.42578125" bestFit="1" customWidth="1"/>
    <col min="15874" max="15874" width="14.5703125" bestFit="1" customWidth="1"/>
    <col min="16129" max="16129" width="28.42578125" bestFit="1" customWidth="1"/>
    <col min="16130" max="16130" width="14.5703125" bestFit="1" customWidth="1"/>
  </cols>
  <sheetData>
    <row r="1" spans="1:3" x14ac:dyDescent="0.25">
      <c r="A1" s="1" t="s">
        <v>71</v>
      </c>
      <c r="B1" s="1"/>
    </row>
    <row r="2" spans="1:3" ht="15.75" thickBot="1" x14ac:dyDescent="0.3"/>
    <row r="3" spans="1:3" ht="15.75" thickBot="1" x14ac:dyDescent="0.3">
      <c r="A3" s="4" t="s">
        <v>13</v>
      </c>
      <c r="B3" s="5" t="s">
        <v>14</v>
      </c>
      <c r="C3" s="25" t="s">
        <v>15</v>
      </c>
    </row>
    <row r="4" spans="1:3" x14ac:dyDescent="0.25">
      <c r="A4" s="85" t="s">
        <v>16</v>
      </c>
      <c r="B4" s="91">
        <f>'[1]Life Ranking  working'!C4</f>
        <v>0.64061315589994106</v>
      </c>
      <c r="C4" s="98">
        <f t="shared" ref="C4:C10" si="0">_xlfn.RANK.AVG(B4,$B$4:$B$10)</f>
        <v>1</v>
      </c>
    </row>
    <row r="5" spans="1:3" x14ac:dyDescent="0.25">
      <c r="A5" s="86" t="s">
        <v>29</v>
      </c>
      <c r="B5" s="92">
        <f>'[1]Life Ranking  working'!C5</f>
        <v>9.7419916336786552E-2</v>
      </c>
      <c r="C5" s="99">
        <f t="shared" si="0"/>
        <v>2</v>
      </c>
    </row>
    <row r="6" spans="1:3" x14ac:dyDescent="0.25">
      <c r="A6" s="86" t="s">
        <v>30</v>
      </c>
      <c r="B6" s="92">
        <f>'[1]Life Ranking  working'!C6</f>
        <v>9.5847721721553106E-2</v>
      </c>
      <c r="C6" s="99">
        <f t="shared" si="0"/>
        <v>3</v>
      </c>
    </row>
    <row r="7" spans="1:3" x14ac:dyDescent="0.25">
      <c r="A7" s="86" t="s">
        <v>31</v>
      </c>
      <c r="B7" s="92">
        <f>'[1]Life Ranking  working'!C7</f>
        <v>8.6077655184030988E-2</v>
      </c>
      <c r="C7" s="99">
        <f t="shared" si="0"/>
        <v>4</v>
      </c>
    </row>
    <row r="8" spans="1:3" x14ac:dyDescent="0.25">
      <c r="A8" s="86" t="s">
        <v>32</v>
      </c>
      <c r="B8" s="92">
        <f>'[1]Life Ranking  working'!C9</f>
        <v>3.062972009320868E-2</v>
      </c>
      <c r="C8" s="99">
        <f t="shared" si="0"/>
        <v>5</v>
      </c>
    </row>
    <row r="9" spans="1:3" x14ac:dyDescent="0.25">
      <c r="A9" s="86" t="s">
        <v>25</v>
      </c>
      <c r="B9" s="92">
        <f>'[1]Life Ranking  working'!C8</f>
        <v>2.4846289901457087E-2</v>
      </c>
      <c r="C9" s="99">
        <f t="shared" si="0"/>
        <v>6</v>
      </c>
    </row>
    <row r="10" spans="1:3" ht="15.75" thickBot="1" x14ac:dyDescent="0.3">
      <c r="A10" s="87" t="s">
        <v>83</v>
      </c>
      <c r="B10" s="97">
        <f>'[1]Life Ranking  working'!C10</f>
        <v>2.4565540863022543E-2</v>
      </c>
      <c r="C10" s="100">
        <f t="shared" si="0"/>
        <v>7</v>
      </c>
    </row>
    <row r="11" spans="1:3" ht="15.75" thickBot="1" x14ac:dyDescent="0.3">
      <c r="A11" s="4" t="s">
        <v>7</v>
      </c>
      <c r="B11" s="10">
        <f>SUM(B4:B10)</f>
        <v>1</v>
      </c>
      <c r="C11" s="11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B6A1D-F1BB-4DAA-8B3C-A0007AA734CB}">
  <sheetPr>
    <tabColor theme="9"/>
  </sheetPr>
  <dimension ref="A1:C9"/>
  <sheetViews>
    <sheetView zoomScale="130" zoomScaleNormal="130" workbookViewId="0">
      <selection activeCell="D15" sqref="D15"/>
    </sheetView>
  </sheetViews>
  <sheetFormatPr defaultRowHeight="15" x14ac:dyDescent="0.25"/>
  <cols>
    <col min="1" max="1" width="28.42578125" bestFit="1" customWidth="1"/>
    <col min="2" max="2" width="14.5703125" bestFit="1" customWidth="1"/>
    <col min="257" max="257" width="28.42578125" bestFit="1" customWidth="1"/>
    <col min="258" max="258" width="14.5703125" bestFit="1" customWidth="1"/>
    <col min="513" max="513" width="28.42578125" bestFit="1" customWidth="1"/>
    <col min="514" max="514" width="14.5703125" bestFit="1" customWidth="1"/>
    <col min="769" max="769" width="28.42578125" bestFit="1" customWidth="1"/>
    <col min="770" max="770" width="14.5703125" bestFit="1" customWidth="1"/>
    <col min="1025" max="1025" width="28.42578125" bestFit="1" customWidth="1"/>
    <col min="1026" max="1026" width="14.5703125" bestFit="1" customWidth="1"/>
    <col min="1281" max="1281" width="28.42578125" bestFit="1" customWidth="1"/>
    <col min="1282" max="1282" width="14.5703125" bestFit="1" customWidth="1"/>
    <col min="1537" max="1537" width="28.42578125" bestFit="1" customWidth="1"/>
    <col min="1538" max="1538" width="14.5703125" bestFit="1" customWidth="1"/>
    <col min="1793" max="1793" width="28.42578125" bestFit="1" customWidth="1"/>
    <col min="1794" max="1794" width="14.5703125" bestFit="1" customWidth="1"/>
    <col min="2049" max="2049" width="28.42578125" bestFit="1" customWidth="1"/>
    <col min="2050" max="2050" width="14.5703125" bestFit="1" customWidth="1"/>
    <col min="2305" max="2305" width="28.42578125" bestFit="1" customWidth="1"/>
    <col min="2306" max="2306" width="14.5703125" bestFit="1" customWidth="1"/>
    <col min="2561" max="2561" width="28.42578125" bestFit="1" customWidth="1"/>
    <col min="2562" max="2562" width="14.5703125" bestFit="1" customWidth="1"/>
    <col min="2817" max="2817" width="28.42578125" bestFit="1" customWidth="1"/>
    <col min="2818" max="2818" width="14.5703125" bestFit="1" customWidth="1"/>
    <col min="3073" max="3073" width="28.42578125" bestFit="1" customWidth="1"/>
    <col min="3074" max="3074" width="14.5703125" bestFit="1" customWidth="1"/>
    <col min="3329" max="3329" width="28.42578125" bestFit="1" customWidth="1"/>
    <col min="3330" max="3330" width="14.5703125" bestFit="1" customWidth="1"/>
    <col min="3585" max="3585" width="28.42578125" bestFit="1" customWidth="1"/>
    <col min="3586" max="3586" width="14.5703125" bestFit="1" customWidth="1"/>
    <col min="3841" max="3841" width="28.42578125" bestFit="1" customWidth="1"/>
    <col min="3842" max="3842" width="14.5703125" bestFit="1" customWidth="1"/>
    <col min="4097" max="4097" width="28.42578125" bestFit="1" customWidth="1"/>
    <col min="4098" max="4098" width="14.5703125" bestFit="1" customWidth="1"/>
    <col min="4353" max="4353" width="28.42578125" bestFit="1" customWidth="1"/>
    <col min="4354" max="4354" width="14.5703125" bestFit="1" customWidth="1"/>
    <col min="4609" max="4609" width="28.42578125" bestFit="1" customWidth="1"/>
    <col min="4610" max="4610" width="14.5703125" bestFit="1" customWidth="1"/>
    <col min="4865" max="4865" width="28.42578125" bestFit="1" customWidth="1"/>
    <col min="4866" max="4866" width="14.5703125" bestFit="1" customWidth="1"/>
    <col min="5121" max="5121" width="28.42578125" bestFit="1" customWidth="1"/>
    <col min="5122" max="5122" width="14.5703125" bestFit="1" customWidth="1"/>
    <col min="5377" max="5377" width="28.42578125" bestFit="1" customWidth="1"/>
    <col min="5378" max="5378" width="14.5703125" bestFit="1" customWidth="1"/>
    <col min="5633" max="5633" width="28.42578125" bestFit="1" customWidth="1"/>
    <col min="5634" max="5634" width="14.5703125" bestFit="1" customWidth="1"/>
    <col min="5889" max="5889" width="28.42578125" bestFit="1" customWidth="1"/>
    <col min="5890" max="5890" width="14.5703125" bestFit="1" customWidth="1"/>
    <col min="6145" max="6145" width="28.42578125" bestFit="1" customWidth="1"/>
    <col min="6146" max="6146" width="14.5703125" bestFit="1" customWidth="1"/>
    <col min="6401" max="6401" width="28.42578125" bestFit="1" customWidth="1"/>
    <col min="6402" max="6402" width="14.5703125" bestFit="1" customWidth="1"/>
    <col min="6657" max="6657" width="28.42578125" bestFit="1" customWidth="1"/>
    <col min="6658" max="6658" width="14.5703125" bestFit="1" customWidth="1"/>
    <col min="6913" max="6913" width="28.42578125" bestFit="1" customWidth="1"/>
    <col min="6914" max="6914" width="14.5703125" bestFit="1" customWidth="1"/>
    <col min="7169" max="7169" width="28.42578125" bestFit="1" customWidth="1"/>
    <col min="7170" max="7170" width="14.5703125" bestFit="1" customWidth="1"/>
    <col min="7425" max="7425" width="28.42578125" bestFit="1" customWidth="1"/>
    <col min="7426" max="7426" width="14.5703125" bestFit="1" customWidth="1"/>
    <col min="7681" max="7681" width="28.42578125" bestFit="1" customWidth="1"/>
    <col min="7682" max="7682" width="14.5703125" bestFit="1" customWidth="1"/>
    <col min="7937" max="7937" width="28.42578125" bestFit="1" customWidth="1"/>
    <col min="7938" max="7938" width="14.5703125" bestFit="1" customWidth="1"/>
    <col min="8193" max="8193" width="28.42578125" bestFit="1" customWidth="1"/>
    <col min="8194" max="8194" width="14.5703125" bestFit="1" customWidth="1"/>
    <col min="8449" max="8449" width="28.42578125" bestFit="1" customWidth="1"/>
    <col min="8450" max="8450" width="14.5703125" bestFit="1" customWidth="1"/>
    <col min="8705" max="8705" width="28.42578125" bestFit="1" customWidth="1"/>
    <col min="8706" max="8706" width="14.5703125" bestFit="1" customWidth="1"/>
    <col min="8961" max="8961" width="28.42578125" bestFit="1" customWidth="1"/>
    <col min="8962" max="8962" width="14.5703125" bestFit="1" customWidth="1"/>
    <col min="9217" max="9217" width="28.42578125" bestFit="1" customWidth="1"/>
    <col min="9218" max="9218" width="14.5703125" bestFit="1" customWidth="1"/>
    <col min="9473" max="9473" width="28.42578125" bestFit="1" customWidth="1"/>
    <col min="9474" max="9474" width="14.5703125" bestFit="1" customWidth="1"/>
    <col min="9729" max="9729" width="28.42578125" bestFit="1" customWidth="1"/>
    <col min="9730" max="9730" width="14.5703125" bestFit="1" customWidth="1"/>
    <col min="9985" max="9985" width="28.42578125" bestFit="1" customWidth="1"/>
    <col min="9986" max="9986" width="14.5703125" bestFit="1" customWidth="1"/>
    <col min="10241" max="10241" width="28.42578125" bestFit="1" customWidth="1"/>
    <col min="10242" max="10242" width="14.5703125" bestFit="1" customWidth="1"/>
    <col min="10497" max="10497" width="28.42578125" bestFit="1" customWidth="1"/>
    <col min="10498" max="10498" width="14.5703125" bestFit="1" customWidth="1"/>
    <col min="10753" max="10753" width="28.42578125" bestFit="1" customWidth="1"/>
    <col min="10754" max="10754" width="14.5703125" bestFit="1" customWidth="1"/>
    <col min="11009" max="11009" width="28.42578125" bestFit="1" customWidth="1"/>
    <col min="11010" max="11010" width="14.5703125" bestFit="1" customWidth="1"/>
    <col min="11265" max="11265" width="28.42578125" bestFit="1" customWidth="1"/>
    <col min="11266" max="11266" width="14.5703125" bestFit="1" customWidth="1"/>
    <col min="11521" max="11521" width="28.42578125" bestFit="1" customWidth="1"/>
    <col min="11522" max="11522" width="14.5703125" bestFit="1" customWidth="1"/>
    <col min="11777" max="11777" width="28.42578125" bestFit="1" customWidth="1"/>
    <col min="11778" max="11778" width="14.5703125" bestFit="1" customWidth="1"/>
    <col min="12033" max="12033" width="28.42578125" bestFit="1" customWidth="1"/>
    <col min="12034" max="12034" width="14.5703125" bestFit="1" customWidth="1"/>
    <col min="12289" max="12289" width="28.42578125" bestFit="1" customWidth="1"/>
    <col min="12290" max="12290" width="14.5703125" bestFit="1" customWidth="1"/>
    <col min="12545" max="12545" width="28.42578125" bestFit="1" customWidth="1"/>
    <col min="12546" max="12546" width="14.5703125" bestFit="1" customWidth="1"/>
    <col min="12801" max="12801" width="28.42578125" bestFit="1" customWidth="1"/>
    <col min="12802" max="12802" width="14.5703125" bestFit="1" customWidth="1"/>
    <col min="13057" max="13057" width="28.42578125" bestFit="1" customWidth="1"/>
    <col min="13058" max="13058" width="14.5703125" bestFit="1" customWidth="1"/>
    <col min="13313" max="13313" width="28.42578125" bestFit="1" customWidth="1"/>
    <col min="13314" max="13314" width="14.5703125" bestFit="1" customWidth="1"/>
    <col min="13569" max="13569" width="28.42578125" bestFit="1" customWidth="1"/>
    <col min="13570" max="13570" width="14.5703125" bestFit="1" customWidth="1"/>
    <col min="13825" max="13825" width="28.42578125" bestFit="1" customWidth="1"/>
    <col min="13826" max="13826" width="14.5703125" bestFit="1" customWidth="1"/>
    <col min="14081" max="14081" width="28.42578125" bestFit="1" customWidth="1"/>
    <col min="14082" max="14082" width="14.5703125" bestFit="1" customWidth="1"/>
    <col min="14337" max="14337" width="28.42578125" bestFit="1" customWidth="1"/>
    <col min="14338" max="14338" width="14.5703125" bestFit="1" customWidth="1"/>
    <col min="14593" max="14593" width="28.42578125" bestFit="1" customWidth="1"/>
    <col min="14594" max="14594" width="14.5703125" bestFit="1" customWidth="1"/>
    <col min="14849" max="14849" width="28.42578125" bestFit="1" customWidth="1"/>
    <col min="14850" max="14850" width="14.5703125" bestFit="1" customWidth="1"/>
    <col min="15105" max="15105" width="28.42578125" bestFit="1" customWidth="1"/>
    <col min="15106" max="15106" width="14.5703125" bestFit="1" customWidth="1"/>
    <col min="15361" max="15361" width="28.42578125" bestFit="1" customWidth="1"/>
    <col min="15362" max="15362" width="14.5703125" bestFit="1" customWidth="1"/>
    <col min="15617" max="15617" width="28.42578125" bestFit="1" customWidth="1"/>
    <col min="15618" max="15618" width="14.5703125" bestFit="1" customWidth="1"/>
    <col min="15873" max="15873" width="28.42578125" bestFit="1" customWidth="1"/>
    <col min="15874" max="15874" width="14.5703125" bestFit="1" customWidth="1"/>
    <col min="16129" max="16129" width="28.42578125" bestFit="1" customWidth="1"/>
    <col min="16130" max="16130" width="14.5703125" bestFit="1" customWidth="1"/>
  </cols>
  <sheetData>
    <row r="1" spans="1:3" x14ac:dyDescent="0.25">
      <c r="A1" s="1" t="s">
        <v>72</v>
      </c>
      <c r="B1" s="1"/>
    </row>
    <row r="2" spans="1:3" ht="15.75" thickBot="1" x14ac:dyDescent="0.3"/>
    <row r="3" spans="1:3" ht="15.75" thickBot="1" x14ac:dyDescent="0.3">
      <c r="A3" s="4" t="s">
        <v>13</v>
      </c>
      <c r="B3" s="5" t="s">
        <v>14</v>
      </c>
      <c r="C3" s="5" t="s">
        <v>15</v>
      </c>
    </row>
    <row r="4" spans="1:3" x14ac:dyDescent="0.25">
      <c r="A4" s="101" t="s">
        <v>16</v>
      </c>
      <c r="B4" s="102">
        <f>'[1]Ordinary Life Ranking Working '!C4</f>
        <v>0.63135474860335195</v>
      </c>
      <c r="C4" s="98">
        <f>_xlfn.RANK.AVG(B4,$B$4:$B$8)</f>
        <v>1</v>
      </c>
    </row>
    <row r="5" spans="1:3" x14ac:dyDescent="0.25">
      <c r="A5" s="86" t="s">
        <v>30</v>
      </c>
      <c r="B5" s="92">
        <f>'[1]Ordinary Life Ranking Working '!C5</f>
        <v>0.11920391061452514</v>
      </c>
      <c r="C5" s="99">
        <f>_xlfn.RANK.AVG(B5,$B$4:$B$8)</f>
        <v>2</v>
      </c>
    </row>
    <row r="6" spans="1:3" x14ac:dyDescent="0.25">
      <c r="A6" s="86" t="s">
        <v>31</v>
      </c>
      <c r="B6" s="92">
        <f>'[1]Ordinary Life Ranking Working '!C8</f>
        <v>0.10705307262569833</v>
      </c>
      <c r="C6" s="99">
        <f>_xlfn.RANK.AVG(B6,$B$4:$B$8)</f>
        <v>3</v>
      </c>
    </row>
    <row r="7" spans="1:3" x14ac:dyDescent="0.25">
      <c r="A7" s="86" t="s">
        <v>29</v>
      </c>
      <c r="B7" s="92">
        <f>'[1]Ordinary Life Ranking Working '!C6</f>
        <v>0.10429469273743017</v>
      </c>
      <c r="C7" s="99">
        <f>_xlfn.RANK.AVG(B7,$B$4:$B$8)</f>
        <v>4</v>
      </c>
    </row>
    <row r="8" spans="1:3" ht="15.75" thickBot="1" x14ac:dyDescent="0.3">
      <c r="A8" s="87" t="s">
        <v>32</v>
      </c>
      <c r="B8" s="97">
        <f>'[1]Ordinary Life Ranking Working '!C7</f>
        <v>3.8093575418994413E-2</v>
      </c>
      <c r="C8" s="100">
        <f>_xlfn.RANK.AVG(B8,$B$4:$B$8)</f>
        <v>5</v>
      </c>
    </row>
    <row r="9" spans="1:3" ht="15.75" thickBot="1" x14ac:dyDescent="0.3">
      <c r="A9" s="4" t="s">
        <v>7</v>
      </c>
      <c r="B9" s="10">
        <f>SUM(B4:B8)</f>
        <v>1</v>
      </c>
      <c r="C9" s="5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DE2A8-72D4-40A0-AC06-1CD813F776B7}">
  <sheetPr>
    <tabColor theme="9"/>
  </sheetPr>
  <dimension ref="A4:J31"/>
  <sheetViews>
    <sheetView zoomScale="120" zoomScaleNormal="120" workbookViewId="0">
      <selection activeCell="A6" sqref="A6"/>
    </sheetView>
  </sheetViews>
  <sheetFormatPr defaultRowHeight="12.75" x14ac:dyDescent="0.2"/>
  <cols>
    <col min="1" max="1" width="23.85546875" style="15" bestFit="1" customWidth="1"/>
    <col min="2" max="2" width="15" style="15" bestFit="1" customWidth="1"/>
    <col min="3" max="3" width="17" style="15" bestFit="1" customWidth="1"/>
    <col min="4" max="4" width="13.5703125" style="15" bestFit="1" customWidth="1"/>
    <col min="5" max="5" width="14.140625" style="15" customWidth="1"/>
    <col min="6" max="6" width="16.140625" style="15" customWidth="1"/>
    <col min="7" max="7" width="9.85546875" style="15" bestFit="1" customWidth="1"/>
    <col min="8" max="256" width="9.140625" style="15"/>
    <col min="257" max="257" width="23.85546875" style="15" bestFit="1" customWidth="1"/>
    <col min="258" max="258" width="15" style="15" bestFit="1" customWidth="1"/>
    <col min="259" max="259" width="17" style="15" bestFit="1" customWidth="1"/>
    <col min="260" max="260" width="13.5703125" style="15" bestFit="1" customWidth="1"/>
    <col min="261" max="261" width="14.140625" style="15" customWidth="1"/>
    <col min="262" max="262" width="16.140625" style="15" customWidth="1"/>
    <col min="263" max="263" width="9.85546875" style="15" bestFit="1" customWidth="1"/>
    <col min="264" max="512" width="9.140625" style="15"/>
    <col min="513" max="513" width="23.85546875" style="15" bestFit="1" customWidth="1"/>
    <col min="514" max="514" width="15" style="15" bestFit="1" customWidth="1"/>
    <col min="515" max="515" width="17" style="15" bestFit="1" customWidth="1"/>
    <col min="516" max="516" width="13.5703125" style="15" bestFit="1" customWidth="1"/>
    <col min="517" max="517" width="14.140625" style="15" customWidth="1"/>
    <col min="518" max="518" width="16.140625" style="15" customWidth="1"/>
    <col min="519" max="519" width="9.85546875" style="15" bestFit="1" customWidth="1"/>
    <col min="520" max="768" width="9.140625" style="15"/>
    <col min="769" max="769" width="23.85546875" style="15" bestFit="1" customWidth="1"/>
    <col min="770" max="770" width="15" style="15" bestFit="1" customWidth="1"/>
    <col min="771" max="771" width="17" style="15" bestFit="1" customWidth="1"/>
    <col min="772" max="772" width="13.5703125" style="15" bestFit="1" customWidth="1"/>
    <col min="773" max="773" width="14.140625" style="15" customWidth="1"/>
    <col min="774" max="774" width="16.140625" style="15" customWidth="1"/>
    <col min="775" max="775" width="9.85546875" style="15" bestFit="1" customWidth="1"/>
    <col min="776" max="1024" width="9.140625" style="15"/>
    <col min="1025" max="1025" width="23.85546875" style="15" bestFit="1" customWidth="1"/>
    <col min="1026" max="1026" width="15" style="15" bestFit="1" customWidth="1"/>
    <col min="1027" max="1027" width="17" style="15" bestFit="1" customWidth="1"/>
    <col min="1028" max="1028" width="13.5703125" style="15" bestFit="1" customWidth="1"/>
    <col min="1029" max="1029" width="14.140625" style="15" customWidth="1"/>
    <col min="1030" max="1030" width="16.140625" style="15" customWidth="1"/>
    <col min="1031" max="1031" width="9.85546875" style="15" bestFit="1" customWidth="1"/>
    <col min="1032" max="1280" width="9.140625" style="15"/>
    <col min="1281" max="1281" width="23.85546875" style="15" bestFit="1" customWidth="1"/>
    <col min="1282" max="1282" width="15" style="15" bestFit="1" customWidth="1"/>
    <col min="1283" max="1283" width="17" style="15" bestFit="1" customWidth="1"/>
    <col min="1284" max="1284" width="13.5703125" style="15" bestFit="1" customWidth="1"/>
    <col min="1285" max="1285" width="14.140625" style="15" customWidth="1"/>
    <col min="1286" max="1286" width="16.140625" style="15" customWidth="1"/>
    <col min="1287" max="1287" width="9.85546875" style="15" bestFit="1" customWidth="1"/>
    <col min="1288" max="1536" width="9.140625" style="15"/>
    <col min="1537" max="1537" width="23.85546875" style="15" bestFit="1" customWidth="1"/>
    <col min="1538" max="1538" width="15" style="15" bestFit="1" customWidth="1"/>
    <col min="1539" max="1539" width="17" style="15" bestFit="1" customWidth="1"/>
    <col min="1540" max="1540" width="13.5703125" style="15" bestFit="1" customWidth="1"/>
    <col min="1541" max="1541" width="14.140625" style="15" customWidth="1"/>
    <col min="1542" max="1542" width="16.140625" style="15" customWidth="1"/>
    <col min="1543" max="1543" width="9.85546875" style="15" bestFit="1" customWidth="1"/>
    <col min="1544" max="1792" width="9.140625" style="15"/>
    <col min="1793" max="1793" width="23.85546875" style="15" bestFit="1" customWidth="1"/>
    <col min="1794" max="1794" width="15" style="15" bestFit="1" customWidth="1"/>
    <col min="1795" max="1795" width="17" style="15" bestFit="1" customWidth="1"/>
    <col min="1796" max="1796" width="13.5703125" style="15" bestFit="1" customWidth="1"/>
    <col min="1797" max="1797" width="14.140625" style="15" customWidth="1"/>
    <col min="1798" max="1798" width="16.140625" style="15" customWidth="1"/>
    <col min="1799" max="1799" width="9.85546875" style="15" bestFit="1" customWidth="1"/>
    <col min="1800" max="2048" width="9.140625" style="15"/>
    <col min="2049" max="2049" width="23.85546875" style="15" bestFit="1" customWidth="1"/>
    <col min="2050" max="2050" width="15" style="15" bestFit="1" customWidth="1"/>
    <col min="2051" max="2051" width="17" style="15" bestFit="1" customWidth="1"/>
    <col min="2052" max="2052" width="13.5703125" style="15" bestFit="1" customWidth="1"/>
    <col min="2053" max="2053" width="14.140625" style="15" customWidth="1"/>
    <col min="2054" max="2054" width="16.140625" style="15" customWidth="1"/>
    <col min="2055" max="2055" width="9.85546875" style="15" bestFit="1" customWidth="1"/>
    <col min="2056" max="2304" width="9.140625" style="15"/>
    <col min="2305" max="2305" width="23.85546875" style="15" bestFit="1" customWidth="1"/>
    <col min="2306" max="2306" width="15" style="15" bestFit="1" customWidth="1"/>
    <col min="2307" max="2307" width="17" style="15" bestFit="1" customWidth="1"/>
    <col min="2308" max="2308" width="13.5703125" style="15" bestFit="1" customWidth="1"/>
    <col min="2309" max="2309" width="14.140625" style="15" customWidth="1"/>
    <col min="2310" max="2310" width="16.140625" style="15" customWidth="1"/>
    <col min="2311" max="2311" width="9.85546875" style="15" bestFit="1" customWidth="1"/>
    <col min="2312" max="2560" width="9.140625" style="15"/>
    <col min="2561" max="2561" width="23.85546875" style="15" bestFit="1" customWidth="1"/>
    <col min="2562" max="2562" width="15" style="15" bestFit="1" customWidth="1"/>
    <col min="2563" max="2563" width="17" style="15" bestFit="1" customWidth="1"/>
    <col min="2564" max="2564" width="13.5703125" style="15" bestFit="1" customWidth="1"/>
    <col min="2565" max="2565" width="14.140625" style="15" customWidth="1"/>
    <col min="2566" max="2566" width="16.140625" style="15" customWidth="1"/>
    <col min="2567" max="2567" width="9.85546875" style="15" bestFit="1" customWidth="1"/>
    <col min="2568" max="2816" width="9.140625" style="15"/>
    <col min="2817" max="2817" width="23.85546875" style="15" bestFit="1" customWidth="1"/>
    <col min="2818" max="2818" width="15" style="15" bestFit="1" customWidth="1"/>
    <col min="2819" max="2819" width="17" style="15" bestFit="1" customWidth="1"/>
    <col min="2820" max="2820" width="13.5703125" style="15" bestFit="1" customWidth="1"/>
    <col min="2821" max="2821" width="14.140625" style="15" customWidth="1"/>
    <col min="2822" max="2822" width="16.140625" style="15" customWidth="1"/>
    <col min="2823" max="2823" width="9.85546875" style="15" bestFit="1" customWidth="1"/>
    <col min="2824" max="3072" width="9.140625" style="15"/>
    <col min="3073" max="3073" width="23.85546875" style="15" bestFit="1" customWidth="1"/>
    <col min="3074" max="3074" width="15" style="15" bestFit="1" customWidth="1"/>
    <col min="3075" max="3075" width="17" style="15" bestFit="1" customWidth="1"/>
    <col min="3076" max="3076" width="13.5703125" style="15" bestFit="1" customWidth="1"/>
    <col min="3077" max="3077" width="14.140625" style="15" customWidth="1"/>
    <col min="3078" max="3078" width="16.140625" style="15" customWidth="1"/>
    <col min="3079" max="3079" width="9.85546875" style="15" bestFit="1" customWidth="1"/>
    <col min="3080" max="3328" width="9.140625" style="15"/>
    <col min="3329" max="3329" width="23.85546875" style="15" bestFit="1" customWidth="1"/>
    <col min="3330" max="3330" width="15" style="15" bestFit="1" customWidth="1"/>
    <col min="3331" max="3331" width="17" style="15" bestFit="1" customWidth="1"/>
    <col min="3332" max="3332" width="13.5703125" style="15" bestFit="1" customWidth="1"/>
    <col min="3333" max="3333" width="14.140625" style="15" customWidth="1"/>
    <col min="3334" max="3334" width="16.140625" style="15" customWidth="1"/>
    <col min="3335" max="3335" width="9.85546875" style="15" bestFit="1" customWidth="1"/>
    <col min="3336" max="3584" width="9.140625" style="15"/>
    <col min="3585" max="3585" width="23.85546875" style="15" bestFit="1" customWidth="1"/>
    <col min="3586" max="3586" width="15" style="15" bestFit="1" customWidth="1"/>
    <col min="3587" max="3587" width="17" style="15" bestFit="1" customWidth="1"/>
    <col min="3588" max="3588" width="13.5703125" style="15" bestFit="1" customWidth="1"/>
    <col min="3589" max="3589" width="14.140625" style="15" customWidth="1"/>
    <col min="3590" max="3590" width="16.140625" style="15" customWidth="1"/>
    <col min="3591" max="3591" width="9.85546875" style="15" bestFit="1" customWidth="1"/>
    <col min="3592" max="3840" width="9.140625" style="15"/>
    <col min="3841" max="3841" width="23.85546875" style="15" bestFit="1" customWidth="1"/>
    <col min="3842" max="3842" width="15" style="15" bestFit="1" customWidth="1"/>
    <col min="3843" max="3843" width="17" style="15" bestFit="1" customWidth="1"/>
    <col min="3844" max="3844" width="13.5703125" style="15" bestFit="1" customWidth="1"/>
    <col min="3845" max="3845" width="14.140625" style="15" customWidth="1"/>
    <col min="3846" max="3846" width="16.140625" style="15" customWidth="1"/>
    <col min="3847" max="3847" width="9.85546875" style="15" bestFit="1" customWidth="1"/>
    <col min="3848" max="4096" width="9.140625" style="15"/>
    <col min="4097" max="4097" width="23.85546875" style="15" bestFit="1" customWidth="1"/>
    <col min="4098" max="4098" width="15" style="15" bestFit="1" customWidth="1"/>
    <col min="4099" max="4099" width="17" style="15" bestFit="1" customWidth="1"/>
    <col min="4100" max="4100" width="13.5703125" style="15" bestFit="1" customWidth="1"/>
    <col min="4101" max="4101" width="14.140625" style="15" customWidth="1"/>
    <col min="4102" max="4102" width="16.140625" style="15" customWidth="1"/>
    <col min="4103" max="4103" width="9.85546875" style="15" bestFit="1" customWidth="1"/>
    <col min="4104" max="4352" width="9.140625" style="15"/>
    <col min="4353" max="4353" width="23.85546875" style="15" bestFit="1" customWidth="1"/>
    <col min="4354" max="4354" width="15" style="15" bestFit="1" customWidth="1"/>
    <col min="4355" max="4355" width="17" style="15" bestFit="1" customWidth="1"/>
    <col min="4356" max="4356" width="13.5703125" style="15" bestFit="1" customWidth="1"/>
    <col min="4357" max="4357" width="14.140625" style="15" customWidth="1"/>
    <col min="4358" max="4358" width="16.140625" style="15" customWidth="1"/>
    <col min="4359" max="4359" width="9.85546875" style="15" bestFit="1" customWidth="1"/>
    <col min="4360" max="4608" width="9.140625" style="15"/>
    <col min="4609" max="4609" width="23.85546875" style="15" bestFit="1" customWidth="1"/>
    <col min="4610" max="4610" width="15" style="15" bestFit="1" customWidth="1"/>
    <col min="4611" max="4611" width="17" style="15" bestFit="1" customWidth="1"/>
    <col min="4612" max="4612" width="13.5703125" style="15" bestFit="1" customWidth="1"/>
    <col min="4613" max="4613" width="14.140625" style="15" customWidth="1"/>
    <col min="4614" max="4614" width="16.140625" style="15" customWidth="1"/>
    <col min="4615" max="4615" width="9.85546875" style="15" bestFit="1" customWidth="1"/>
    <col min="4616" max="4864" width="9.140625" style="15"/>
    <col min="4865" max="4865" width="23.85546875" style="15" bestFit="1" customWidth="1"/>
    <col min="4866" max="4866" width="15" style="15" bestFit="1" customWidth="1"/>
    <col min="4867" max="4867" width="17" style="15" bestFit="1" customWidth="1"/>
    <col min="4868" max="4868" width="13.5703125" style="15" bestFit="1" customWidth="1"/>
    <col min="4869" max="4869" width="14.140625" style="15" customWidth="1"/>
    <col min="4870" max="4870" width="16.140625" style="15" customWidth="1"/>
    <col min="4871" max="4871" width="9.85546875" style="15" bestFit="1" customWidth="1"/>
    <col min="4872" max="5120" width="9.140625" style="15"/>
    <col min="5121" max="5121" width="23.85546875" style="15" bestFit="1" customWidth="1"/>
    <col min="5122" max="5122" width="15" style="15" bestFit="1" customWidth="1"/>
    <col min="5123" max="5123" width="17" style="15" bestFit="1" customWidth="1"/>
    <col min="5124" max="5124" width="13.5703125" style="15" bestFit="1" customWidth="1"/>
    <col min="5125" max="5125" width="14.140625" style="15" customWidth="1"/>
    <col min="5126" max="5126" width="16.140625" style="15" customWidth="1"/>
    <col min="5127" max="5127" width="9.85546875" style="15" bestFit="1" customWidth="1"/>
    <col min="5128" max="5376" width="9.140625" style="15"/>
    <col min="5377" max="5377" width="23.85546875" style="15" bestFit="1" customWidth="1"/>
    <col min="5378" max="5378" width="15" style="15" bestFit="1" customWidth="1"/>
    <col min="5379" max="5379" width="17" style="15" bestFit="1" customWidth="1"/>
    <col min="5380" max="5380" width="13.5703125" style="15" bestFit="1" customWidth="1"/>
    <col min="5381" max="5381" width="14.140625" style="15" customWidth="1"/>
    <col min="5382" max="5382" width="16.140625" style="15" customWidth="1"/>
    <col min="5383" max="5383" width="9.85546875" style="15" bestFit="1" customWidth="1"/>
    <col min="5384" max="5632" width="9.140625" style="15"/>
    <col min="5633" max="5633" width="23.85546875" style="15" bestFit="1" customWidth="1"/>
    <col min="5634" max="5634" width="15" style="15" bestFit="1" customWidth="1"/>
    <col min="5635" max="5635" width="17" style="15" bestFit="1" customWidth="1"/>
    <col min="5636" max="5636" width="13.5703125" style="15" bestFit="1" customWidth="1"/>
    <col min="5637" max="5637" width="14.140625" style="15" customWidth="1"/>
    <col min="5638" max="5638" width="16.140625" style="15" customWidth="1"/>
    <col min="5639" max="5639" width="9.85546875" style="15" bestFit="1" customWidth="1"/>
    <col min="5640" max="5888" width="9.140625" style="15"/>
    <col min="5889" max="5889" width="23.85546875" style="15" bestFit="1" customWidth="1"/>
    <col min="5890" max="5890" width="15" style="15" bestFit="1" customWidth="1"/>
    <col min="5891" max="5891" width="17" style="15" bestFit="1" customWidth="1"/>
    <col min="5892" max="5892" width="13.5703125" style="15" bestFit="1" customWidth="1"/>
    <col min="5893" max="5893" width="14.140625" style="15" customWidth="1"/>
    <col min="5894" max="5894" width="16.140625" style="15" customWidth="1"/>
    <col min="5895" max="5895" width="9.85546875" style="15" bestFit="1" customWidth="1"/>
    <col min="5896" max="6144" width="9.140625" style="15"/>
    <col min="6145" max="6145" width="23.85546875" style="15" bestFit="1" customWidth="1"/>
    <col min="6146" max="6146" width="15" style="15" bestFit="1" customWidth="1"/>
    <col min="6147" max="6147" width="17" style="15" bestFit="1" customWidth="1"/>
    <col min="6148" max="6148" width="13.5703125" style="15" bestFit="1" customWidth="1"/>
    <col min="6149" max="6149" width="14.140625" style="15" customWidth="1"/>
    <col min="6150" max="6150" width="16.140625" style="15" customWidth="1"/>
    <col min="6151" max="6151" width="9.85546875" style="15" bestFit="1" customWidth="1"/>
    <col min="6152" max="6400" width="9.140625" style="15"/>
    <col min="6401" max="6401" width="23.85546875" style="15" bestFit="1" customWidth="1"/>
    <col min="6402" max="6402" width="15" style="15" bestFit="1" customWidth="1"/>
    <col min="6403" max="6403" width="17" style="15" bestFit="1" customWidth="1"/>
    <col min="6404" max="6404" width="13.5703125" style="15" bestFit="1" customWidth="1"/>
    <col min="6405" max="6405" width="14.140625" style="15" customWidth="1"/>
    <col min="6406" max="6406" width="16.140625" style="15" customWidth="1"/>
    <col min="6407" max="6407" width="9.85546875" style="15" bestFit="1" customWidth="1"/>
    <col min="6408" max="6656" width="9.140625" style="15"/>
    <col min="6657" max="6657" width="23.85546875" style="15" bestFit="1" customWidth="1"/>
    <col min="6658" max="6658" width="15" style="15" bestFit="1" customWidth="1"/>
    <col min="6659" max="6659" width="17" style="15" bestFit="1" customWidth="1"/>
    <col min="6660" max="6660" width="13.5703125" style="15" bestFit="1" customWidth="1"/>
    <col min="6661" max="6661" width="14.140625" style="15" customWidth="1"/>
    <col min="6662" max="6662" width="16.140625" style="15" customWidth="1"/>
    <col min="6663" max="6663" width="9.85546875" style="15" bestFit="1" customWidth="1"/>
    <col min="6664" max="6912" width="9.140625" style="15"/>
    <col min="6913" max="6913" width="23.85546875" style="15" bestFit="1" customWidth="1"/>
    <col min="6914" max="6914" width="15" style="15" bestFit="1" customWidth="1"/>
    <col min="6915" max="6915" width="17" style="15" bestFit="1" customWidth="1"/>
    <col min="6916" max="6916" width="13.5703125" style="15" bestFit="1" customWidth="1"/>
    <col min="6917" max="6917" width="14.140625" style="15" customWidth="1"/>
    <col min="6918" max="6918" width="16.140625" style="15" customWidth="1"/>
    <col min="6919" max="6919" width="9.85546875" style="15" bestFit="1" customWidth="1"/>
    <col min="6920" max="7168" width="9.140625" style="15"/>
    <col min="7169" max="7169" width="23.85546875" style="15" bestFit="1" customWidth="1"/>
    <col min="7170" max="7170" width="15" style="15" bestFit="1" customWidth="1"/>
    <col min="7171" max="7171" width="17" style="15" bestFit="1" customWidth="1"/>
    <col min="7172" max="7172" width="13.5703125" style="15" bestFit="1" customWidth="1"/>
    <col min="7173" max="7173" width="14.140625" style="15" customWidth="1"/>
    <col min="7174" max="7174" width="16.140625" style="15" customWidth="1"/>
    <col min="7175" max="7175" width="9.85546875" style="15" bestFit="1" customWidth="1"/>
    <col min="7176" max="7424" width="9.140625" style="15"/>
    <col min="7425" max="7425" width="23.85546875" style="15" bestFit="1" customWidth="1"/>
    <col min="7426" max="7426" width="15" style="15" bestFit="1" customWidth="1"/>
    <col min="7427" max="7427" width="17" style="15" bestFit="1" customWidth="1"/>
    <col min="7428" max="7428" width="13.5703125" style="15" bestFit="1" customWidth="1"/>
    <col min="7429" max="7429" width="14.140625" style="15" customWidth="1"/>
    <col min="7430" max="7430" width="16.140625" style="15" customWidth="1"/>
    <col min="7431" max="7431" width="9.85546875" style="15" bestFit="1" customWidth="1"/>
    <col min="7432" max="7680" width="9.140625" style="15"/>
    <col min="7681" max="7681" width="23.85546875" style="15" bestFit="1" customWidth="1"/>
    <col min="7682" max="7682" width="15" style="15" bestFit="1" customWidth="1"/>
    <col min="7683" max="7683" width="17" style="15" bestFit="1" customWidth="1"/>
    <col min="7684" max="7684" width="13.5703125" style="15" bestFit="1" customWidth="1"/>
    <col min="7685" max="7685" width="14.140625" style="15" customWidth="1"/>
    <col min="7686" max="7686" width="16.140625" style="15" customWidth="1"/>
    <col min="7687" max="7687" width="9.85546875" style="15" bestFit="1" customWidth="1"/>
    <col min="7688" max="7936" width="9.140625" style="15"/>
    <col min="7937" max="7937" width="23.85546875" style="15" bestFit="1" customWidth="1"/>
    <col min="7938" max="7938" width="15" style="15" bestFit="1" customWidth="1"/>
    <col min="7939" max="7939" width="17" style="15" bestFit="1" customWidth="1"/>
    <col min="7940" max="7940" width="13.5703125" style="15" bestFit="1" customWidth="1"/>
    <col min="7941" max="7941" width="14.140625" style="15" customWidth="1"/>
    <col min="7942" max="7942" width="16.140625" style="15" customWidth="1"/>
    <col min="7943" max="7943" width="9.85546875" style="15" bestFit="1" customWidth="1"/>
    <col min="7944" max="8192" width="9.140625" style="15"/>
    <col min="8193" max="8193" width="23.85546875" style="15" bestFit="1" customWidth="1"/>
    <col min="8194" max="8194" width="15" style="15" bestFit="1" customWidth="1"/>
    <col min="8195" max="8195" width="17" style="15" bestFit="1" customWidth="1"/>
    <col min="8196" max="8196" width="13.5703125" style="15" bestFit="1" customWidth="1"/>
    <col min="8197" max="8197" width="14.140625" style="15" customWidth="1"/>
    <col min="8198" max="8198" width="16.140625" style="15" customWidth="1"/>
    <col min="8199" max="8199" width="9.85546875" style="15" bestFit="1" customWidth="1"/>
    <col min="8200" max="8448" width="9.140625" style="15"/>
    <col min="8449" max="8449" width="23.85546875" style="15" bestFit="1" customWidth="1"/>
    <col min="8450" max="8450" width="15" style="15" bestFit="1" customWidth="1"/>
    <col min="8451" max="8451" width="17" style="15" bestFit="1" customWidth="1"/>
    <col min="8452" max="8452" width="13.5703125" style="15" bestFit="1" customWidth="1"/>
    <col min="8453" max="8453" width="14.140625" style="15" customWidth="1"/>
    <col min="8454" max="8454" width="16.140625" style="15" customWidth="1"/>
    <col min="8455" max="8455" width="9.85546875" style="15" bestFit="1" customWidth="1"/>
    <col min="8456" max="8704" width="9.140625" style="15"/>
    <col min="8705" max="8705" width="23.85546875" style="15" bestFit="1" customWidth="1"/>
    <col min="8706" max="8706" width="15" style="15" bestFit="1" customWidth="1"/>
    <col min="8707" max="8707" width="17" style="15" bestFit="1" customWidth="1"/>
    <col min="8708" max="8708" width="13.5703125" style="15" bestFit="1" customWidth="1"/>
    <col min="8709" max="8709" width="14.140625" style="15" customWidth="1"/>
    <col min="8710" max="8710" width="16.140625" style="15" customWidth="1"/>
    <col min="8711" max="8711" width="9.85546875" style="15" bestFit="1" customWidth="1"/>
    <col min="8712" max="8960" width="9.140625" style="15"/>
    <col min="8961" max="8961" width="23.85546875" style="15" bestFit="1" customWidth="1"/>
    <col min="8962" max="8962" width="15" style="15" bestFit="1" customWidth="1"/>
    <col min="8963" max="8963" width="17" style="15" bestFit="1" customWidth="1"/>
    <col min="8964" max="8964" width="13.5703125" style="15" bestFit="1" customWidth="1"/>
    <col min="8965" max="8965" width="14.140625" style="15" customWidth="1"/>
    <col min="8966" max="8966" width="16.140625" style="15" customWidth="1"/>
    <col min="8967" max="8967" width="9.85546875" style="15" bestFit="1" customWidth="1"/>
    <col min="8968" max="9216" width="9.140625" style="15"/>
    <col min="9217" max="9217" width="23.85546875" style="15" bestFit="1" customWidth="1"/>
    <col min="9218" max="9218" width="15" style="15" bestFit="1" customWidth="1"/>
    <col min="9219" max="9219" width="17" style="15" bestFit="1" customWidth="1"/>
    <col min="9220" max="9220" width="13.5703125" style="15" bestFit="1" customWidth="1"/>
    <col min="9221" max="9221" width="14.140625" style="15" customWidth="1"/>
    <col min="9222" max="9222" width="16.140625" style="15" customWidth="1"/>
    <col min="9223" max="9223" width="9.85546875" style="15" bestFit="1" customWidth="1"/>
    <col min="9224" max="9472" width="9.140625" style="15"/>
    <col min="9473" max="9473" width="23.85546875" style="15" bestFit="1" customWidth="1"/>
    <col min="9474" max="9474" width="15" style="15" bestFit="1" customWidth="1"/>
    <col min="9475" max="9475" width="17" style="15" bestFit="1" customWidth="1"/>
    <col min="9476" max="9476" width="13.5703125" style="15" bestFit="1" customWidth="1"/>
    <col min="9477" max="9477" width="14.140625" style="15" customWidth="1"/>
    <col min="9478" max="9478" width="16.140625" style="15" customWidth="1"/>
    <col min="9479" max="9479" width="9.85546875" style="15" bestFit="1" customWidth="1"/>
    <col min="9480" max="9728" width="9.140625" style="15"/>
    <col min="9729" max="9729" width="23.85546875" style="15" bestFit="1" customWidth="1"/>
    <col min="9730" max="9730" width="15" style="15" bestFit="1" customWidth="1"/>
    <col min="9731" max="9731" width="17" style="15" bestFit="1" customWidth="1"/>
    <col min="9732" max="9732" width="13.5703125" style="15" bestFit="1" customWidth="1"/>
    <col min="9733" max="9733" width="14.140625" style="15" customWidth="1"/>
    <col min="9734" max="9734" width="16.140625" style="15" customWidth="1"/>
    <col min="9735" max="9735" width="9.85546875" style="15" bestFit="1" customWidth="1"/>
    <col min="9736" max="9984" width="9.140625" style="15"/>
    <col min="9985" max="9985" width="23.85546875" style="15" bestFit="1" customWidth="1"/>
    <col min="9986" max="9986" width="15" style="15" bestFit="1" customWidth="1"/>
    <col min="9987" max="9987" width="17" style="15" bestFit="1" customWidth="1"/>
    <col min="9988" max="9988" width="13.5703125" style="15" bestFit="1" customWidth="1"/>
    <col min="9989" max="9989" width="14.140625" style="15" customWidth="1"/>
    <col min="9990" max="9990" width="16.140625" style="15" customWidth="1"/>
    <col min="9991" max="9991" width="9.85546875" style="15" bestFit="1" customWidth="1"/>
    <col min="9992" max="10240" width="9.140625" style="15"/>
    <col min="10241" max="10241" width="23.85546875" style="15" bestFit="1" customWidth="1"/>
    <col min="10242" max="10242" width="15" style="15" bestFit="1" customWidth="1"/>
    <col min="10243" max="10243" width="17" style="15" bestFit="1" customWidth="1"/>
    <col min="10244" max="10244" width="13.5703125" style="15" bestFit="1" customWidth="1"/>
    <col min="10245" max="10245" width="14.140625" style="15" customWidth="1"/>
    <col min="10246" max="10246" width="16.140625" style="15" customWidth="1"/>
    <col min="10247" max="10247" width="9.85546875" style="15" bestFit="1" customWidth="1"/>
    <col min="10248" max="10496" width="9.140625" style="15"/>
    <col min="10497" max="10497" width="23.85546875" style="15" bestFit="1" customWidth="1"/>
    <col min="10498" max="10498" width="15" style="15" bestFit="1" customWidth="1"/>
    <col min="10499" max="10499" width="17" style="15" bestFit="1" customWidth="1"/>
    <col min="10500" max="10500" width="13.5703125" style="15" bestFit="1" customWidth="1"/>
    <col min="10501" max="10501" width="14.140625" style="15" customWidth="1"/>
    <col min="10502" max="10502" width="16.140625" style="15" customWidth="1"/>
    <col min="10503" max="10503" width="9.85546875" style="15" bestFit="1" customWidth="1"/>
    <col min="10504" max="10752" width="9.140625" style="15"/>
    <col min="10753" max="10753" width="23.85546875" style="15" bestFit="1" customWidth="1"/>
    <col min="10754" max="10754" width="15" style="15" bestFit="1" customWidth="1"/>
    <col min="10755" max="10755" width="17" style="15" bestFit="1" customWidth="1"/>
    <col min="10756" max="10756" width="13.5703125" style="15" bestFit="1" customWidth="1"/>
    <col min="10757" max="10757" width="14.140625" style="15" customWidth="1"/>
    <col min="10758" max="10758" width="16.140625" style="15" customWidth="1"/>
    <col min="10759" max="10759" width="9.85546875" style="15" bestFit="1" customWidth="1"/>
    <col min="10760" max="11008" width="9.140625" style="15"/>
    <col min="11009" max="11009" width="23.85546875" style="15" bestFit="1" customWidth="1"/>
    <col min="11010" max="11010" width="15" style="15" bestFit="1" customWidth="1"/>
    <col min="11011" max="11011" width="17" style="15" bestFit="1" customWidth="1"/>
    <col min="11012" max="11012" width="13.5703125" style="15" bestFit="1" customWidth="1"/>
    <col min="11013" max="11013" width="14.140625" style="15" customWidth="1"/>
    <col min="11014" max="11014" width="16.140625" style="15" customWidth="1"/>
    <col min="11015" max="11015" width="9.85546875" style="15" bestFit="1" customWidth="1"/>
    <col min="11016" max="11264" width="9.140625" style="15"/>
    <col min="11265" max="11265" width="23.85546875" style="15" bestFit="1" customWidth="1"/>
    <col min="11266" max="11266" width="15" style="15" bestFit="1" customWidth="1"/>
    <col min="11267" max="11267" width="17" style="15" bestFit="1" customWidth="1"/>
    <col min="11268" max="11268" width="13.5703125" style="15" bestFit="1" customWidth="1"/>
    <col min="11269" max="11269" width="14.140625" style="15" customWidth="1"/>
    <col min="11270" max="11270" width="16.140625" style="15" customWidth="1"/>
    <col min="11271" max="11271" width="9.85546875" style="15" bestFit="1" customWidth="1"/>
    <col min="11272" max="11520" width="9.140625" style="15"/>
    <col min="11521" max="11521" width="23.85546875" style="15" bestFit="1" customWidth="1"/>
    <col min="11522" max="11522" width="15" style="15" bestFit="1" customWidth="1"/>
    <col min="11523" max="11523" width="17" style="15" bestFit="1" customWidth="1"/>
    <col min="11524" max="11524" width="13.5703125" style="15" bestFit="1" customWidth="1"/>
    <col min="11525" max="11525" width="14.140625" style="15" customWidth="1"/>
    <col min="11526" max="11526" width="16.140625" style="15" customWidth="1"/>
    <col min="11527" max="11527" width="9.85546875" style="15" bestFit="1" customWidth="1"/>
    <col min="11528" max="11776" width="9.140625" style="15"/>
    <col min="11777" max="11777" width="23.85546875" style="15" bestFit="1" customWidth="1"/>
    <col min="11778" max="11778" width="15" style="15" bestFit="1" customWidth="1"/>
    <col min="11779" max="11779" width="17" style="15" bestFit="1" customWidth="1"/>
    <col min="11780" max="11780" width="13.5703125" style="15" bestFit="1" customWidth="1"/>
    <col min="11781" max="11781" width="14.140625" style="15" customWidth="1"/>
    <col min="11782" max="11782" width="16.140625" style="15" customWidth="1"/>
    <col min="11783" max="11783" width="9.85546875" style="15" bestFit="1" customWidth="1"/>
    <col min="11784" max="12032" width="9.140625" style="15"/>
    <col min="12033" max="12033" width="23.85546875" style="15" bestFit="1" customWidth="1"/>
    <col min="12034" max="12034" width="15" style="15" bestFit="1" customWidth="1"/>
    <col min="12035" max="12035" width="17" style="15" bestFit="1" customWidth="1"/>
    <col min="12036" max="12036" width="13.5703125" style="15" bestFit="1" customWidth="1"/>
    <col min="12037" max="12037" width="14.140625" style="15" customWidth="1"/>
    <col min="12038" max="12038" width="16.140625" style="15" customWidth="1"/>
    <col min="12039" max="12039" width="9.85546875" style="15" bestFit="1" customWidth="1"/>
    <col min="12040" max="12288" width="9.140625" style="15"/>
    <col min="12289" max="12289" width="23.85546875" style="15" bestFit="1" customWidth="1"/>
    <col min="12290" max="12290" width="15" style="15" bestFit="1" customWidth="1"/>
    <col min="12291" max="12291" width="17" style="15" bestFit="1" customWidth="1"/>
    <col min="12292" max="12292" width="13.5703125" style="15" bestFit="1" customWidth="1"/>
    <col min="12293" max="12293" width="14.140625" style="15" customWidth="1"/>
    <col min="12294" max="12294" width="16.140625" style="15" customWidth="1"/>
    <col min="12295" max="12295" width="9.85546875" style="15" bestFit="1" customWidth="1"/>
    <col min="12296" max="12544" width="9.140625" style="15"/>
    <col min="12545" max="12545" width="23.85546875" style="15" bestFit="1" customWidth="1"/>
    <col min="12546" max="12546" width="15" style="15" bestFit="1" customWidth="1"/>
    <col min="12547" max="12547" width="17" style="15" bestFit="1" customWidth="1"/>
    <col min="12548" max="12548" width="13.5703125" style="15" bestFit="1" customWidth="1"/>
    <col min="12549" max="12549" width="14.140625" style="15" customWidth="1"/>
    <col min="12550" max="12550" width="16.140625" style="15" customWidth="1"/>
    <col min="12551" max="12551" width="9.85546875" style="15" bestFit="1" customWidth="1"/>
    <col min="12552" max="12800" width="9.140625" style="15"/>
    <col min="12801" max="12801" width="23.85546875" style="15" bestFit="1" customWidth="1"/>
    <col min="12802" max="12802" width="15" style="15" bestFit="1" customWidth="1"/>
    <col min="12803" max="12803" width="17" style="15" bestFit="1" customWidth="1"/>
    <col min="12804" max="12804" width="13.5703125" style="15" bestFit="1" customWidth="1"/>
    <col min="12805" max="12805" width="14.140625" style="15" customWidth="1"/>
    <col min="12806" max="12806" width="16.140625" style="15" customWidth="1"/>
    <col min="12807" max="12807" width="9.85546875" style="15" bestFit="1" customWidth="1"/>
    <col min="12808" max="13056" width="9.140625" style="15"/>
    <col min="13057" max="13057" width="23.85546875" style="15" bestFit="1" customWidth="1"/>
    <col min="13058" max="13058" width="15" style="15" bestFit="1" customWidth="1"/>
    <col min="13059" max="13059" width="17" style="15" bestFit="1" customWidth="1"/>
    <col min="13060" max="13060" width="13.5703125" style="15" bestFit="1" customWidth="1"/>
    <col min="13061" max="13061" width="14.140625" style="15" customWidth="1"/>
    <col min="13062" max="13062" width="16.140625" style="15" customWidth="1"/>
    <col min="13063" max="13063" width="9.85546875" style="15" bestFit="1" customWidth="1"/>
    <col min="13064" max="13312" width="9.140625" style="15"/>
    <col min="13313" max="13313" width="23.85546875" style="15" bestFit="1" customWidth="1"/>
    <col min="13314" max="13314" width="15" style="15" bestFit="1" customWidth="1"/>
    <col min="13315" max="13315" width="17" style="15" bestFit="1" customWidth="1"/>
    <col min="13316" max="13316" width="13.5703125" style="15" bestFit="1" customWidth="1"/>
    <col min="13317" max="13317" width="14.140625" style="15" customWidth="1"/>
    <col min="13318" max="13318" width="16.140625" style="15" customWidth="1"/>
    <col min="13319" max="13319" width="9.85546875" style="15" bestFit="1" customWidth="1"/>
    <col min="13320" max="13568" width="9.140625" style="15"/>
    <col min="13569" max="13569" width="23.85546875" style="15" bestFit="1" customWidth="1"/>
    <col min="13570" max="13570" width="15" style="15" bestFit="1" customWidth="1"/>
    <col min="13571" max="13571" width="17" style="15" bestFit="1" customWidth="1"/>
    <col min="13572" max="13572" width="13.5703125" style="15" bestFit="1" customWidth="1"/>
    <col min="13573" max="13573" width="14.140625" style="15" customWidth="1"/>
    <col min="13574" max="13574" width="16.140625" style="15" customWidth="1"/>
    <col min="13575" max="13575" width="9.85546875" style="15" bestFit="1" customWidth="1"/>
    <col min="13576" max="13824" width="9.140625" style="15"/>
    <col min="13825" max="13825" width="23.85546875" style="15" bestFit="1" customWidth="1"/>
    <col min="13826" max="13826" width="15" style="15" bestFit="1" customWidth="1"/>
    <col min="13827" max="13827" width="17" style="15" bestFit="1" customWidth="1"/>
    <col min="13828" max="13828" width="13.5703125" style="15" bestFit="1" customWidth="1"/>
    <col min="13829" max="13829" width="14.140625" style="15" customWidth="1"/>
    <col min="13830" max="13830" width="16.140625" style="15" customWidth="1"/>
    <col min="13831" max="13831" width="9.85546875" style="15" bestFit="1" customWidth="1"/>
    <col min="13832" max="14080" width="9.140625" style="15"/>
    <col min="14081" max="14081" width="23.85546875" style="15" bestFit="1" customWidth="1"/>
    <col min="14082" max="14082" width="15" style="15" bestFit="1" customWidth="1"/>
    <col min="14083" max="14083" width="17" style="15" bestFit="1" customWidth="1"/>
    <col min="14084" max="14084" width="13.5703125" style="15" bestFit="1" customWidth="1"/>
    <col min="14085" max="14085" width="14.140625" style="15" customWidth="1"/>
    <col min="14086" max="14086" width="16.140625" style="15" customWidth="1"/>
    <col min="14087" max="14087" width="9.85546875" style="15" bestFit="1" customWidth="1"/>
    <col min="14088" max="14336" width="9.140625" style="15"/>
    <col min="14337" max="14337" width="23.85546875" style="15" bestFit="1" customWidth="1"/>
    <col min="14338" max="14338" width="15" style="15" bestFit="1" customWidth="1"/>
    <col min="14339" max="14339" width="17" style="15" bestFit="1" customWidth="1"/>
    <col min="14340" max="14340" width="13.5703125" style="15" bestFit="1" customWidth="1"/>
    <col min="14341" max="14341" width="14.140625" style="15" customWidth="1"/>
    <col min="14342" max="14342" width="16.140625" style="15" customWidth="1"/>
    <col min="14343" max="14343" width="9.85546875" style="15" bestFit="1" customWidth="1"/>
    <col min="14344" max="14592" width="9.140625" style="15"/>
    <col min="14593" max="14593" width="23.85546875" style="15" bestFit="1" customWidth="1"/>
    <col min="14594" max="14594" width="15" style="15" bestFit="1" customWidth="1"/>
    <col min="14595" max="14595" width="17" style="15" bestFit="1" customWidth="1"/>
    <col min="14596" max="14596" width="13.5703125" style="15" bestFit="1" customWidth="1"/>
    <col min="14597" max="14597" width="14.140625" style="15" customWidth="1"/>
    <col min="14598" max="14598" width="16.140625" style="15" customWidth="1"/>
    <col min="14599" max="14599" width="9.85546875" style="15" bestFit="1" customWidth="1"/>
    <col min="14600" max="14848" width="9.140625" style="15"/>
    <col min="14849" max="14849" width="23.85546875" style="15" bestFit="1" customWidth="1"/>
    <col min="14850" max="14850" width="15" style="15" bestFit="1" customWidth="1"/>
    <col min="14851" max="14851" width="17" style="15" bestFit="1" customWidth="1"/>
    <col min="14852" max="14852" width="13.5703125" style="15" bestFit="1" customWidth="1"/>
    <col min="14853" max="14853" width="14.140625" style="15" customWidth="1"/>
    <col min="14854" max="14854" width="16.140625" style="15" customWidth="1"/>
    <col min="14855" max="14855" width="9.85546875" style="15" bestFit="1" customWidth="1"/>
    <col min="14856" max="15104" width="9.140625" style="15"/>
    <col min="15105" max="15105" width="23.85546875" style="15" bestFit="1" customWidth="1"/>
    <col min="15106" max="15106" width="15" style="15" bestFit="1" customWidth="1"/>
    <col min="15107" max="15107" width="17" style="15" bestFit="1" customWidth="1"/>
    <col min="15108" max="15108" width="13.5703125" style="15" bestFit="1" customWidth="1"/>
    <col min="15109" max="15109" width="14.140625" style="15" customWidth="1"/>
    <col min="15110" max="15110" width="16.140625" style="15" customWidth="1"/>
    <col min="15111" max="15111" width="9.85546875" style="15" bestFit="1" customWidth="1"/>
    <col min="15112" max="15360" width="9.140625" style="15"/>
    <col min="15361" max="15361" width="23.85546875" style="15" bestFit="1" customWidth="1"/>
    <col min="15362" max="15362" width="15" style="15" bestFit="1" customWidth="1"/>
    <col min="15363" max="15363" width="17" style="15" bestFit="1" customWidth="1"/>
    <col min="15364" max="15364" width="13.5703125" style="15" bestFit="1" customWidth="1"/>
    <col min="15365" max="15365" width="14.140625" style="15" customWidth="1"/>
    <col min="15366" max="15366" width="16.140625" style="15" customWidth="1"/>
    <col min="15367" max="15367" width="9.85546875" style="15" bestFit="1" customWidth="1"/>
    <col min="15368" max="15616" width="9.140625" style="15"/>
    <col min="15617" max="15617" width="23.85546875" style="15" bestFit="1" customWidth="1"/>
    <col min="15618" max="15618" width="15" style="15" bestFit="1" customWidth="1"/>
    <col min="15619" max="15619" width="17" style="15" bestFit="1" customWidth="1"/>
    <col min="15620" max="15620" width="13.5703125" style="15" bestFit="1" customWidth="1"/>
    <col min="15621" max="15621" width="14.140625" style="15" customWidth="1"/>
    <col min="15622" max="15622" width="16.140625" style="15" customWidth="1"/>
    <col min="15623" max="15623" width="9.85546875" style="15" bestFit="1" customWidth="1"/>
    <col min="15624" max="15872" width="9.140625" style="15"/>
    <col min="15873" max="15873" width="23.85546875" style="15" bestFit="1" customWidth="1"/>
    <col min="15874" max="15874" width="15" style="15" bestFit="1" customWidth="1"/>
    <col min="15875" max="15875" width="17" style="15" bestFit="1" customWidth="1"/>
    <col min="15876" max="15876" width="13.5703125" style="15" bestFit="1" customWidth="1"/>
    <col min="15877" max="15877" width="14.140625" style="15" customWidth="1"/>
    <col min="15878" max="15878" width="16.140625" style="15" customWidth="1"/>
    <col min="15879" max="15879" width="9.85546875" style="15" bestFit="1" customWidth="1"/>
    <col min="15880" max="16128" width="9.140625" style="15"/>
    <col min="16129" max="16129" width="23.85546875" style="15" bestFit="1" customWidth="1"/>
    <col min="16130" max="16130" width="15" style="15" bestFit="1" customWidth="1"/>
    <col min="16131" max="16131" width="17" style="15" bestFit="1" customWidth="1"/>
    <col min="16132" max="16132" width="13.5703125" style="15" bestFit="1" customWidth="1"/>
    <col min="16133" max="16133" width="14.140625" style="15" customWidth="1"/>
    <col min="16134" max="16134" width="16.140625" style="15" customWidth="1"/>
    <col min="16135" max="16135" width="9.85546875" style="15" bestFit="1" customWidth="1"/>
    <col min="16136" max="16384" width="9.140625" style="15"/>
  </cols>
  <sheetData>
    <row r="4" spans="1:10" s="12" customFormat="1" x14ac:dyDescent="0.2">
      <c r="A4" s="130" t="s">
        <v>73</v>
      </c>
      <c r="B4" s="130"/>
      <c r="C4" s="130"/>
      <c r="D4" s="130"/>
      <c r="E4" s="130"/>
      <c r="F4" s="130"/>
    </row>
    <row r="5" spans="1:10" ht="51" x14ac:dyDescent="0.2">
      <c r="A5" s="13" t="s">
        <v>74</v>
      </c>
      <c r="B5" s="13" t="s">
        <v>33</v>
      </c>
      <c r="C5" s="13" t="s">
        <v>34</v>
      </c>
      <c r="D5" s="13" t="s">
        <v>35</v>
      </c>
      <c r="E5" s="13" t="s">
        <v>36</v>
      </c>
      <c r="F5" s="13" t="s">
        <v>37</v>
      </c>
      <c r="G5" s="13" t="s">
        <v>38</v>
      </c>
      <c r="H5" s="14"/>
      <c r="I5" s="14"/>
      <c r="J5" s="14"/>
    </row>
    <row r="6" spans="1:10" x14ac:dyDescent="0.2">
      <c r="A6" s="16" t="s">
        <v>39</v>
      </c>
      <c r="B6" s="17">
        <f>'[3]Table 1.1'!$B$3</f>
        <v>28640000</v>
      </c>
      <c r="C6" s="17">
        <f>'[3]Table 1.1'!$C$3</f>
        <v>1168000</v>
      </c>
      <c r="D6" s="17">
        <f>B6-C6</f>
        <v>27472000</v>
      </c>
      <c r="E6" s="18">
        <f t="shared" ref="E6:E8" si="0">B6/$B$21</f>
        <v>0.21577965744662944</v>
      </c>
      <c r="F6" s="18">
        <f t="shared" ref="F6:F7" si="1">D6/B6</f>
        <v>0.95921787709497208</v>
      </c>
      <c r="G6" s="18">
        <f t="shared" ref="G6:G21" si="2">1-F6</f>
        <v>4.0782122905027918E-2</v>
      </c>
    </row>
    <row r="7" spans="1:10" x14ac:dyDescent="0.2">
      <c r="A7" s="16" t="s">
        <v>10</v>
      </c>
      <c r="B7" s="17">
        <f>'[3]Table 1.1'!$B$4</f>
        <v>1791000</v>
      </c>
      <c r="C7" s="17">
        <f>'[3]Table 1.1'!$C$4</f>
        <v>61000</v>
      </c>
      <c r="D7" s="17">
        <f t="shared" ref="D7:D8" si="3">B7-C7</f>
        <v>1730000</v>
      </c>
      <c r="E7" s="18">
        <f t="shared" si="0"/>
        <v>1.3493762796330772E-2</v>
      </c>
      <c r="F7" s="18">
        <f t="shared" si="1"/>
        <v>0.96594081518704633</v>
      </c>
      <c r="G7" s="18">
        <f t="shared" si="2"/>
        <v>3.4059184812953669E-2</v>
      </c>
    </row>
    <row r="8" spans="1:10" x14ac:dyDescent="0.2">
      <c r="A8" s="16" t="s">
        <v>40</v>
      </c>
      <c r="B8" s="17">
        <f>'[2]Insurance by Class'!W6</f>
        <v>0</v>
      </c>
      <c r="C8" s="17">
        <f>'[2]Insurance by Class'!W22</f>
        <v>0</v>
      </c>
      <c r="D8" s="17">
        <f t="shared" si="3"/>
        <v>0</v>
      </c>
      <c r="E8" s="18">
        <f t="shared" si="0"/>
        <v>0</v>
      </c>
      <c r="F8" s="18"/>
      <c r="G8" s="18">
        <f t="shared" si="2"/>
        <v>1</v>
      </c>
    </row>
    <row r="9" spans="1:10" x14ac:dyDescent="0.2">
      <c r="A9" s="16" t="s">
        <v>41</v>
      </c>
      <c r="B9" s="17">
        <f>'[3]Table 1.1'!$B$6</f>
        <v>2993000</v>
      </c>
      <c r="C9" s="17">
        <f>'[2]Insurance by Class'!W23</f>
        <v>0</v>
      </c>
      <c r="D9" s="17">
        <f t="shared" ref="D9:D19" si="4">B9-C9</f>
        <v>2993000</v>
      </c>
      <c r="E9" s="18">
        <f t="shared" ref="E9:E21" si="5">B9/$B$21</f>
        <v>2.2549878307882749E-2</v>
      </c>
      <c r="F9" s="18">
        <f t="shared" ref="F9:F18" si="6">D9/B9</f>
        <v>1</v>
      </c>
      <c r="G9" s="18">
        <f t="shared" si="2"/>
        <v>0</v>
      </c>
    </row>
    <row r="10" spans="1:10" x14ac:dyDescent="0.2">
      <c r="A10" s="16" t="s">
        <v>42</v>
      </c>
      <c r="B10" s="17">
        <f>'[3]Table 1.1'!$B$7</f>
        <v>1069000</v>
      </c>
      <c r="C10" s="17">
        <f>'[2]Insurance by Class'!W24</f>
        <v>0</v>
      </c>
      <c r="D10" s="17">
        <f t="shared" si="4"/>
        <v>1069000</v>
      </c>
      <c r="E10" s="18">
        <f t="shared" si="5"/>
        <v>8.0540661246664407E-3</v>
      </c>
      <c r="F10" s="18">
        <f t="shared" si="6"/>
        <v>1</v>
      </c>
      <c r="G10" s="18">
        <f t="shared" si="2"/>
        <v>0</v>
      </c>
    </row>
    <row r="11" spans="1:10" x14ac:dyDescent="0.2">
      <c r="A11" s="16" t="s">
        <v>43</v>
      </c>
      <c r="B11" s="17">
        <f>'[3]Table 1.1'!$B$8</f>
        <v>1125000</v>
      </c>
      <c r="C11" s="17">
        <f>'[3]Table 1.1'!$C$8</f>
        <v>18000</v>
      </c>
      <c r="D11" s="17">
        <f t="shared" si="4"/>
        <v>1107000</v>
      </c>
      <c r="E11" s="18">
        <f t="shared" si="5"/>
        <v>8.4759816559866665E-3</v>
      </c>
      <c r="F11" s="18">
        <f t="shared" si="6"/>
        <v>0.98399999999999999</v>
      </c>
      <c r="G11" s="18">
        <f t="shared" si="2"/>
        <v>1.6000000000000014E-2</v>
      </c>
    </row>
    <row r="12" spans="1:10" x14ac:dyDescent="0.2">
      <c r="A12" s="19" t="s">
        <v>44</v>
      </c>
      <c r="B12" s="20">
        <f>SUM(B6:B11)</f>
        <v>35618000</v>
      </c>
      <c r="C12" s="20">
        <f>SUM(C6:C11)</f>
        <v>1247000</v>
      </c>
      <c r="D12" s="20">
        <f>SUM(D6:D11)</f>
        <v>34371000</v>
      </c>
      <c r="E12" s="21">
        <f t="shared" si="5"/>
        <v>0.26835334633149605</v>
      </c>
      <c r="F12" s="21">
        <f t="shared" si="6"/>
        <v>0.96498961199393563</v>
      </c>
      <c r="G12" s="21">
        <f t="shared" si="2"/>
        <v>3.5010388006064375E-2</v>
      </c>
    </row>
    <row r="13" spans="1:10" x14ac:dyDescent="0.2">
      <c r="A13" s="16" t="s">
        <v>45</v>
      </c>
      <c r="B13" s="17">
        <f>'[3]Table 1.1'!$B$10</f>
        <v>14506190</v>
      </c>
      <c r="C13" s="17">
        <f>'[3]Table 1.1'!$C$10</f>
        <v>7076201</v>
      </c>
      <c r="D13" s="17">
        <f t="shared" si="4"/>
        <v>7429989</v>
      </c>
      <c r="E13" s="18">
        <f t="shared" si="5"/>
        <v>0.1092926225228953</v>
      </c>
      <c r="F13" s="18">
        <f t="shared" si="6"/>
        <v>0.51219438046792443</v>
      </c>
      <c r="G13" s="18">
        <f t="shared" si="2"/>
        <v>0.48780561953207557</v>
      </c>
    </row>
    <row r="14" spans="1:10" x14ac:dyDescent="0.2">
      <c r="A14" s="16" t="s">
        <v>46</v>
      </c>
      <c r="B14" s="17">
        <f>'[3]Table 1.1'!$B$11</f>
        <v>3216520</v>
      </c>
      <c r="C14" s="17">
        <f>'[3]Table 1.1'!$C$11</f>
        <v>1866135</v>
      </c>
      <c r="D14" s="17">
        <f t="shared" si="4"/>
        <v>1350385</v>
      </c>
      <c r="E14" s="18">
        <f t="shared" si="5"/>
        <v>2.4233924014323761E-2</v>
      </c>
      <c r="F14" s="18">
        <f t="shared" si="6"/>
        <v>0.41982795070448808</v>
      </c>
      <c r="G14" s="18">
        <f t="shared" si="2"/>
        <v>0.58017204929551192</v>
      </c>
    </row>
    <row r="15" spans="1:10" x14ac:dyDescent="0.2">
      <c r="A15" s="16" t="s">
        <v>47</v>
      </c>
      <c r="B15" s="17">
        <f>'[3]Table 1.1'!$B$12</f>
        <v>150000</v>
      </c>
      <c r="C15" s="17">
        <f>'[3]Table 1.1'!$C$12</f>
        <v>42000</v>
      </c>
      <c r="D15" s="17">
        <f t="shared" si="4"/>
        <v>108000</v>
      </c>
      <c r="E15" s="18">
        <f t="shared" si="5"/>
        <v>1.1301308874648887E-3</v>
      </c>
      <c r="F15" s="18">
        <f t="shared" si="6"/>
        <v>0.72</v>
      </c>
      <c r="G15" s="18">
        <f t="shared" si="2"/>
        <v>0.28000000000000003</v>
      </c>
    </row>
    <row r="16" spans="1:10" x14ac:dyDescent="0.2">
      <c r="A16" s="16" t="s">
        <v>48</v>
      </c>
      <c r="B16" s="17">
        <f>'[3]Table 1.1'!$B$13</f>
        <v>11776000</v>
      </c>
      <c r="C16" s="17">
        <f>'[3]Table 1.1'!$C$13</f>
        <v>396000</v>
      </c>
      <c r="D16" s="17">
        <f t="shared" si="4"/>
        <v>11380000</v>
      </c>
      <c r="E16" s="18">
        <f t="shared" si="5"/>
        <v>8.8722808871910211E-2</v>
      </c>
      <c r="F16" s="18">
        <f t="shared" si="6"/>
        <v>0.96637228260869568</v>
      </c>
      <c r="G16" s="18">
        <f t="shared" si="2"/>
        <v>3.3627717391304324E-2</v>
      </c>
    </row>
    <row r="17" spans="1:7" x14ac:dyDescent="0.2">
      <c r="A17" s="16" t="s">
        <v>49</v>
      </c>
      <c r="B17" s="17">
        <f>'[3]Table 1.1'!$B$14</f>
        <v>41280023</v>
      </c>
      <c r="C17" s="17">
        <f>'[3]Table 1.1'!$C$14</f>
        <v>37362533</v>
      </c>
      <c r="D17" s="17">
        <f t="shared" si="4"/>
        <v>3917490</v>
      </c>
      <c r="E17" s="18">
        <f t="shared" si="5"/>
        <v>0.31101219351707349</v>
      </c>
      <c r="F17" s="18">
        <f t="shared" si="6"/>
        <v>9.4900383170813646E-2</v>
      </c>
      <c r="G17" s="18">
        <f t="shared" si="2"/>
        <v>0.90509961682918638</v>
      </c>
    </row>
    <row r="18" spans="1:7" x14ac:dyDescent="0.2">
      <c r="A18" s="16" t="s">
        <v>3</v>
      </c>
      <c r="B18" s="17">
        <f>'[3]Table 1.1'!$B$15</f>
        <v>26181256</v>
      </c>
      <c r="C18" s="17">
        <f>'[3]Table 1.1'!$C$15</f>
        <v>5677598</v>
      </c>
      <c r="D18" s="17">
        <f t="shared" si="4"/>
        <v>20503658</v>
      </c>
      <c r="E18" s="18">
        <f t="shared" si="5"/>
        <v>0.19725497385483631</v>
      </c>
      <c r="F18" s="18">
        <f t="shared" si="6"/>
        <v>0.78314264220173391</v>
      </c>
      <c r="G18" s="18">
        <f t="shared" si="2"/>
        <v>0.21685735779826609</v>
      </c>
    </row>
    <row r="19" spans="1:7" x14ac:dyDescent="0.2">
      <c r="A19" s="16" t="s">
        <v>50</v>
      </c>
      <c r="B19" s="17">
        <f>'[2]Insurance by Class'!W17</f>
        <v>0</v>
      </c>
      <c r="C19" s="17">
        <f>'[2]Insurance by Class'!W33</f>
        <v>0</v>
      </c>
      <c r="D19" s="17">
        <f t="shared" si="4"/>
        <v>0</v>
      </c>
      <c r="E19" s="36" t="s">
        <v>60</v>
      </c>
      <c r="F19" s="18"/>
      <c r="G19" s="18">
        <f t="shared" si="2"/>
        <v>1</v>
      </c>
    </row>
    <row r="20" spans="1:7" x14ac:dyDescent="0.2">
      <c r="A20" s="19" t="s">
        <v>51</v>
      </c>
      <c r="B20" s="20">
        <f>SUM(B13:B19)</f>
        <v>97109989</v>
      </c>
      <c r="C20" s="20">
        <f>SUM(C13:C19)</f>
        <v>52420467</v>
      </c>
      <c r="D20" s="20">
        <f>SUM(D13:D19)</f>
        <v>44689522</v>
      </c>
      <c r="E20" s="35">
        <f t="shared" si="5"/>
        <v>0.7316466536685039</v>
      </c>
      <c r="F20" s="21">
        <f>D20/B20</f>
        <v>0.46019490332760721</v>
      </c>
      <c r="G20" s="21">
        <f t="shared" si="2"/>
        <v>0.53980509667239285</v>
      </c>
    </row>
    <row r="21" spans="1:7" x14ac:dyDescent="0.2">
      <c r="A21" s="19" t="s">
        <v>52</v>
      </c>
      <c r="B21" s="20">
        <f>B12+B20</f>
        <v>132727989</v>
      </c>
      <c r="C21" s="20">
        <f>C12+C20</f>
        <v>53667467</v>
      </c>
      <c r="D21" s="20">
        <f>D12+D20</f>
        <v>79060522</v>
      </c>
      <c r="E21" s="21">
        <f t="shared" si="5"/>
        <v>1</v>
      </c>
      <c r="F21" s="21">
        <f>D21/B21</f>
        <v>0.59565825260864913</v>
      </c>
      <c r="G21" s="21">
        <f t="shared" si="2"/>
        <v>0.40434174739135087</v>
      </c>
    </row>
    <row r="23" spans="1:7" x14ac:dyDescent="0.2">
      <c r="C23" s="22"/>
    </row>
    <row r="25" spans="1:7" x14ac:dyDescent="0.2">
      <c r="B25" s="22"/>
    </row>
    <row r="29" spans="1:7" x14ac:dyDescent="0.2">
      <c r="B29" s="22"/>
    </row>
    <row r="31" spans="1:7" x14ac:dyDescent="0.2">
      <c r="D31" s="22"/>
    </row>
  </sheetData>
  <mergeCells count="1">
    <mergeCell ref="A4:F4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5B90E-DEB8-4563-B234-32FD73604D1F}">
  <sheetPr>
    <tabColor theme="9"/>
  </sheetPr>
  <dimension ref="A2:C12"/>
  <sheetViews>
    <sheetView zoomScale="130" zoomScaleNormal="130" workbookViewId="0">
      <selection activeCell="A12" sqref="A12"/>
    </sheetView>
  </sheetViews>
  <sheetFormatPr defaultRowHeight="15" x14ac:dyDescent="0.25"/>
  <cols>
    <col min="1" max="1" width="28.42578125" bestFit="1" customWidth="1"/>
    <col min="2" max="2" width="10" customWidth="1"/>
    <col min="3" max="3" width="12.85546875" customWidth="1"/>
    <col min="8" max="8" width="9.28515625" customWidth="1"/>
    <col min="257" max="257" width="28.42578125" bestFit="1" customWidth="1"/>
    <col min="258" max="258" width="10" customWidth="1"/>
    <col min="259" max="259" width="12.85546875" customWidth="1"/>
    <col min="513" max="513" width="28.42578125" bestFit="1" customWidth="1"/>
    <col min="514" max="514" width="10" customWidth="1"/>
    <col min="515" max="515" width="12.85546875" customWidth="1"/>
    <col min="769" max="769" width="28.42578125" bestFit="1" customWidth="1"/>
    <col min="770" max="770" width="10" customWidth="1"/>
    <col min="771" max="771" width="12.85546875" customWidth="1"/>
    <col min="1025" max="1025" width="28.42578125" bestFit="1" customWidth="1"/>
    <col min="1026" max="1026" width="10" customWidth="1"/>
    <col min="1027" max="1027" width="12.85546875" customWidth="1"/>
    <col min="1281" max="1281" width="28.42578125" bestFit="1" customWidth="1"/>
    <col min="1282" max="1282" width="10" customWidth="1"/>
    <col min="1283" max="1283" width="12.85546875" customWidth="1"/>
    <col min="1537" max="1537" width="28.42578125" bestFit="1" customWidth="1"/>
    <col min="1538" max="1538" width="10" customWidth="1"/>
    <col min="1539" max="1539" width="12.85546875" customWidth="1"/>
    <col min="1793" max="1793" width="28.42578125" bestFit="1" customWidth="1"/>
    <col min="1794" max="1794" width="10" customWidth="1"/>
    <col min="1795" max="1795" width="12.85546875" customWidth="1"/>
    <col min="2049" max="2049" width="28.42578125" bestFit="1" customWidth="1"/>
    <col min="2050" max="2050" width="10" customWidth="1"/>
    <col min="2051" max="2051" width="12.85546875" customWidth="1"/>
    <col min="2305" max="2305" width="28.42578125" bestFit="1" customWidth="1"/>
    <col min="2306" max="2306" width="10" customWidth="1"/>
    <col min="2307" max="2307" width="12.85546875" customWidth="1"/>
    <col min="2561" max="2561" width="28.42578125" bestFit="1" customWidth="1"/>
    <col min="2562" max="2562" width="10" customWidth="1"/>
    <col min="2563" max="2563" width="12.85546875" customWidth="1"/>
    <col min="2817" max="2817" width="28.42578125" bestFit="1" customWidth="1"/>
    <col min="2818" max="2818" width="10" customWidth="1"/>
    <col min="2819" max="2819" width="12.85546875" customWidth="1"/>
    <col min="3073" max="3073" width="28.42578125" bestFit="1" customWidth="1"/>
    <col min="3074" max="3074" width="10" customWidth="1"/>
    <col min="3075" max="3075" width="12.85546875" customWidth="1"/>
    <col min="3329" max="3329" width="28.42578125" bestFit="1" customWidth="1"/>
    <col min="3330" max="3330" width="10" customWidth="1"/>
    <col min="3331" max="3331" width="12.85546875" customWidth="1"/>
    <col min="3585" max="3585" width="28.42578125" bestFit="1" customWidth="1"/>
    <col min="3586" max="3586" width="10" customWidth="1"/>
    <col min="3587" max="3587" width="12.85546875" customWidth="1"/>
    <col min="3841" max="3841" width="28.42578125" bestFit="1" customWidth="1"/>
    <col min="3842" max="3842" width="10" customWidth="1"/>
    <col min="3843" max="3843" width="12.85546875" customWidth="1"/>
    <col min="4097" max="4097" width="28.42578125" bestFit="1" customWidth="1"/>
    <col min="4098" max="4098" width="10" customWidth="1"/>
    <col min="4099" max="4099" width="12.85546875" customWidth="1"/>
    <col min="4353" max="4353" width="28.42578125" bestFit="1" customWidth="1"/>
    <col min="4354" max="4354" width="10" customWidth="1"/>
    <col min="4355" max="4355" width="12.85546875" customWidth="1"/>
    <col min="4609" max="4609" width="28.42578125" bestFit="1" customWidth="1"/>
    <col min="4610" max="4610" width="10" customWidth="1"/>
    <col min="4611" max="4611" width="12.85546875" customWidth="1"/>
    <col min="4865" max="4865" width="28.42578125" bestFit="1" customWidth="1"/>
    <col min="4866" max="4866" width="10" customWidth="1"/>
    <col min="4867" max="4867" width="12.85546875" customWidth="1"/>
    <col min="5121" max="5121" width="28.42578125" bestFit="1" customWidth="1"/>
    <col min="5122" max="5122" width="10" customWidth="1"/>
    <col min="5123" max="5123" width="12.85546875" customWidth="1"/>
    <col min="5377" max="5377" width="28.42578125" bestFit="1" customWidth="1"/>
    <col min="5378" max="5378" width="10" customWidth="1"/>
    <col min="5379" max="5379" width="12.85546875" customWidth="1"/>
    <col min="5633" max="5633" width="28.42578125" bestFit="1" customWidth="1"/>
    <col min="5634" max="5634" width="10" customWidth="1"/>
    <col min="5635" max="5635" width="12.85546875" customWidth="1"/>
    <col min="5889" max="5889" width="28.42578125" bestFit="1" customWidth="1"/>
    <col min="5890" max="5890" width="10" customWidth="1"/>
    <col min="5891" max="5891" width="12.85546875" customWidth="1"/>
    <col min="6145" max="6145" width="28.42578125" bestFit="1" customWidth="1"/>
    <col min="6146" max="6146" width="10" customWidth="1"/>
    <col min="6147" max="6147" width="12.85546875" customWidth="1"/>
    <col min="6401" max="6401" width="28.42578125" bestFit="1" customWidth="1"/>
    <col min="6402" max="6402" width="10" customWidth="1"/>
    <col min="6403" max="6403" width="12.85546875" customWidth="1"/>
    <col min="6657" max="6657" width="28.42578125" bestFit="1" customWidth="1"/>
    <col min="6658" max="6658" width="10" customWidth="1"/>
    <col min="6659" max="6659" width="12.85546875" customWidth="1"/>
    <col min="6913" max="6913" width="28.42578125" bestFit="1" customWidth="1"/>
    <col min="6914" max="6914" width="10" customWidth="1"/>
    <col min="6915" max="6915" width="12.85546875" customWidth="1"/>
    <col min="7169" max="7169" width="28.42578125" bestFit="1" customWidth="1"/>
    <col min="7170" max="7170" width="10" customWidth="1"/>
    <col min="7171" max="7171" width="12.85546875" customWidth="1"/>
    <col min="7425" max="7425" width="28.42578125" bestFit="1" customWidth="1"/>
    <col min="7426" max="7426" width="10" customWidth="1"/>
    <col min="7427" max="7427" width="12.85546875" customWidth="1"/>
    <col min="7681" max="7681" width="28.42578125" bestFit="1" customWidth="1"/>
    <col min="7682" max="7682" width="10" customWidth="1"/>
    <col min="7683" max="7683" width="12.85546875" customWidth="1"/>
    <col min="7937" max="7937" width="28.42578125" bestFit="1" customWidth="1"/>
    <col min="7938" max="7938" width="10" customWidth="1"/>
    <col min="7939" max="7939" width="12.85546875" customWidth="1"/>
    <col min="8193" max="8193" width="28.42578125" bestFit="1" customWidth="1"/>
    <col min="8194" max="8194" width="10" customWidth="1"/>
    <col min="8195" max="8195" width="12.85546875" customWidth="1"/>
    <col min="8449" max="8449" width="28.42578125" bestFit="1" customWidth="1"/>
    <col min="8450" max="8450" width="10" customWidth="1"/>
    <col min="8451" max="8451" width="12.85546875" customWidth="1"/>
    <col min="8705" max="8705" width="28.42578125" bestFit="1" customWidth="1"/>
    <col min="8706" max="8706" width="10" customWidth="1"/>
    <col min="8707" max="8707" width="12.85546875" customWidth="1"/>
    <col min="8961" max="8961" width="28.42578125" bestFit="1" customWidth="1"/>
    <col min="8962" max="8962" width="10" customWidth="1"/>
    <col min="8963" max="8963" width="12.85546875" customWidth="1"/>
    <col min="9217" max="9217" width="28.42578125" bestFit="1" customWidth="1"/>
    <col min="9218" max="9218" width="10" customWidth="1"/>
    <col min="9219" max="9219" width="12.85546875" customWidth="1"/>
    <col min="9473" max="9473" width="28.42578125" bestFit="1" customWidth="1"/>
    <col min="9474" max="9474" width="10" customWidth="1"/>
    <col min="9475" max="9475" width="12.85546875" customWidth="1"/>
    <col min="9729" max="9729" width="28.42578125" bestFit="1" customWidth="1"/>
    <col min="9730" max="9730" width="10" customWidth="1"/>
    <col min="9731" max="9731" width="12.85546875" customWidth="1"/>
    <col min="9985" max="9985" width="28.42578125" bestFit="1" customWidth="1"/>
    <col min="9986" max="9986" width="10" customWidth="1"/>
    <col min="9987" max="9987" width="12.85546875" customWidth="1"/>
    <col min="10241" max="10241" width="28.42578125" bestFit="1" customWidth="1"/>
    <col min="10242" max="10242" width="10" customWidth="1"/>
    <col min="10243" max="10243" width="12.85546875" customWidth="1"/>
    <col min="10497" max="10497" width="28.42578125" bestFit="1" customWidth="1"/>
    <col min="10498" max="10498" width="10" customWidth="1"/>
    <col min="10499" max="10499" width="12.85546875" customWidth="1"/>
    <col min="10753" max="10753" width="28.42578125" bestFit="1" customWidth="1"/>
    <col min="10754" max="10754" width="10" customWidth="1"/>
    <col min="10755" max="10755" width="12.85546875" customWidth="1"/>
    <col min="11009" max="11009" width="28.42578125" bestFit="1" customWidth="1"/>
    <col min="11010" max="11010" width="10" customWidth="1"/>
    <col min="11011" max="11011" width="12.85546875" customWidth="1"/>
    <col min="11265" max="11265" width="28.42578125" bestFit="1" customWidth="1"/>
    <col min="11266" max="11266" width="10" customWidth="1"/>
    <col min="11267" max="11267" width="12.85546875" customWidth="1"/>
    <col min="11521" max="11521" width="28.42578125" bestFit="1" customWidth="1"/>
    <col min="11522" max="11522" width="10" customWidth="1"/>
    <col min="11523" max="11523" width="12.85546875" customWidth="1"/>
    <col min="11777" max="11777" width="28.42578125" bestFit="1" customWidth="1"/>
    <col min="11778" max="11778" width="10" customWidth="1"/>
    <col min="11779" max="11779" width="12.85546875" customWidth="1"/>
    <col min="12033" max="12033" width="28.42578125" bestFit="1" customWidth="1"/>
    <col min="12034" max="12034" width="10" customWidth="1"/>
    <col min="12035" max="12035" width="12.85546875" customWidth="1"/>
    <col min="12289" max="12289" width="28.42578125" bestFit="1" customWidth="1"/>
    <col min="12290" max="12290" width="10" customWidth="1"/>
    <col min="12291" max="12291" width="12.85546875" customWidth="1"/>
    <col min="12545" max="12545" width="28.42578125" bestFit="1" customWidth="1"/>
    <col min="12546" max="12546" width="10" customWidth="1"/>
    <col min="12547" max="12547" width="12.85546875" customWidth="1"/>
    <col min="12801" max="12801" width="28.42578125" bestFit="1" customWidth="1"/>
    <col min="12802" max="12802" width="10" customWidth="1"/>
    <col min="12803" max="12803" width="12.85546875" customWidth="1"/>
    <col min="13057" max="13057" width="28.42578125" bestFit="1" customWidth="1"/>
    <col min="13058" max="13058" width="10" customWidth="1"/>
    <col min="13059" max="13059" width="12.85546875" customWidth="1"/>
    <col min="13313" max="13313" width="28.42578125" bestFit="1" customWidth="1"/>
    <col min="13314" max="13314" width="10" customWidth="1"/>
    <col min="13315" max="13315" width="12.85546875" customWidth="1"/>
    <col min="13569" max="13569" width="28.42578125" bestFit="1" customWidth="1"/>
    <col min="13570" max="13570" width="10" customWidth="1"/>
    <col min="13571" max="13571" width="12.85546875" customWidth="1"/>
    <col min="13825" max="13825" width="28.42578125" bestFit="1" customWidth="1"/>
    <col min="13826" max="13826" width="10" customWidth="1"/>
    <col min="13827" max="13827" width="12.85546875" customWidth="1"/>
    <col min="14081" max="14081" width="28.42578125" bestFit="1" customWidth="1"/>
    <col min="14082" max="14082" width="10" customWidth="1"/>
    <col min="14083" max="14083" width="12.85546875" customWidth="1"/>
    <col min="14337" max="14337" width="28.42578125" bestFit="1" customWidth="1"/>
    <col min="14338" max="14338" width="10" customWidth="1"/>
    <col min="14339" max="14339" width="12.85546875" customWidth="1"/>
    <col min="14593" max="14593" width="28.42578125" bestFit="1" customWidth="1"/>
    <col min="14594" max="14594" width="10" customWidth="1"/>
    <col min="14595" max="14595" width="12.85546875" customWidth="1"/>
    <col min="14849" max="14849" width="28.42578125" bestFit="1" customWidth="1"/>
    <col min="14850" max="14850" width="10" customWidth="1"/>
    <col min="14851" max="14851" width="12.85546875" customWidth="1"/>
    <col min="15105" max="15105" width="28.42578125" bestFit="1" customWidth="1"/>
    <col min="15106" max="15106" width="10" customWidth="1"/>
    <col min="15107" max="15107" width="12.85546875" customWidth="1"/>
    <col min="15361" max="15361" width="28.42578125" bestFit="1" customWidth="1"/>
    <col min="15362" max="15362" width="10" customWidth="1"/>
    <col min="15363" max="15363" width="12.85546875" customWidth="1"/>
    <col min="15617" max="15617" width="28.42578125" bestFit="1" customWidth="1"/>
    <col min="15618" max="15618" width="10" customWidth="1"/>
    <col min="15619" max="15619" width="12.85546875" customWidth="1"/>
    <col min="15873" max="15873" width="28.42578125" bestFit="1" customWidth="1"/>
    <col min="15874" max="15874" width="10" customWidth="1"/>
    <col min="15875" max="15875" width="12.85546875" customWidth="1"/>
    <col min="16129" max="16129" width="28.42578125" bestFit="1" customWidth="1"/>
    <col min="16130" max="16130" width="10" customWidth="1"/>
    <col min="16131" max="16131" width="12.85546875" customWidth="1"/>
  </cols>
  <sheetData>
    <row r="2" spans="1:3" x14ac:dyDescent="0.25">
      <c r="A2" s="1" t="s">
        <v>64</v>
      </c>
    </row>
    <row r="3" spans="1:3" ht="15.75" thickBot="1" x14ac:dyDescent="0.3"/>
    <row r="4" spans="1:3" ht="15.75" thickBot="1" x14ac:dyDescent="0.3">
      <c r="A4" s="4" t="s">
        <v>13</v>
      </c>
      <c r="B4" s="25" t="s">
        <v>53</v>
      </c>
      <c r="C4" s="79" t="s">
        <v>15</v>
      </c>
    </row>
    <row r="5" spans="1:3" x14ac:dyDescent="0.25">
      <c r="A5" s="103" t="s">
        <v>31</v>
      </c>
      <c r="B5" s="83">
        <f>'[3]Life loss ratio working'!D10</f>
        <v>98.003327787021632</v>
      </c>
      <c r="C5" s="104">
        <f t="shared" ref="C5:C11" si="0">_xlfn.RANK.AVG(B5,$B$5:$B$11)</f>
        <v>1</v>
      </c>
    </row>
    <row r="6" spans="1:3" x14ac:dyDescent="0.25">
      <c r="A6" s="86" t="s">
        <v>30</v>
      </c>
      <c r="B6" s="106">
        <f>'[3]Life loss ratio working'!D9</f>
        <v>32.319749216300941</v>
      </c>
      <c r="C6" s="105">
        <f t="shared" si="0"/>
        <v>2</v>
      </c>
    </row>
    <row r="7" spans="1:3" x14ac:dyDescent="0.25">
      <c r="A7" s="86" t="s">
        <v>32</v>
      </c>
      <c r="B7" s="106">
        <f>'[3]Life loss ratio working'!D8</f>
        <v>26.497695852534562</v>
      </c>
      <c r="C7" s="105">
        <f t="shared" si="0"/>
        <v>3</v>
      </c>
    </row>
    <row r="8" spans="1:3" x14ac:dyDescent="0.25">
      <c r="A8" s="86" t="s">
        <v>25</v>
      </c>
      <c r="B8" s="106">
        <f>'[3]Life loss ratio working'!D7</f>
        <v>24.678362573099417</v>
      </c>
      <c r="C8" s="105">
        <f t="shared" si="0"/>
        <v>4</v>
      </c>
    </row>
    <row r="9" spans="1:3" x14ac:dyDescent="0.25">
      <c r="A9" s="86" t="s">
        <v>16</v>
      </c>
      <c r="B9" s="106">
        <f>'[3]Life loss ratio working'!D6</f>
        <v>8.0436720142602507</v>
      </c>
      <c r="C9" s="105">
        <f t="shared" si="0"/>
        <v>5</v>
      </c>
    </row>
    <row r="10" spans="1:3" x14ac:dyDescent="0.25">
      <c r="A10" s="86" t="s">
        <v>54</v>
      </c>
      <c r="B10" s="106">
        <f>'[3]Life loss ratio working'!D5</f>
        <v>2.2300095571838168</v>
      </c>
      <c r="C10" s="105">
        <f t="shared" si="0"/>
        <v>6</v>
      </c>
    </row>
    <row r="11" spans="1:3" ht="15.75" thickBot="1" x14ac:dyDescent="0.3">
      <c r="A11" s="103" t="s">
        <v>83</v>
      </c>
      <c r="B11" s="83">
        <f>'[3]Life loss ratio working'!D4</f>
        <v>1.0285714285714285</v>
      </c>
      <c r="C11" s="104">
        <f t="shared" si="0"/>
        <v>7</v>
      </c>
    </row>
    <row r="12" spans="1:3" ht="15.75" thickBot="1" x14ac:dyDescent="0.3">
      <c r="A12" s="4" t="s">
        <v>55</v>
      </c>
      <c r="B12" s="73">
        <f>'[3]Life loss ratio working'!D11</f>
        <v>18.33178168276504</v>
      </c>
      <c r="C12" s="6"/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18AEC-ABDB-4806-A9F8-49680924F69D}">
  <sheetPr>
    <tabColor theme="9"/>
  </sheetPr>
  <dimension ref="A1:C22"/>
  <sheetViews>
    <sheetView topLeftCell="A10" zoomScale="140" zoomScaleNormal="140" workbookViewId="0">
      <selection activeCell="A14" sqref="A14"/>
    </sheetView>
  </sheetViews>
  <sheetFormatPr defaultRowHeight="15" x14ac:dyDescent="0.25"/>
  <cols>
    <col min="1" max="1" width="33.5703125" bestFit="1" customWidth="1"/>
    <col min="2" max="2" width="9.7109375" bestFit="1" customWidth="1"/>
    <col min="3" max="3" width="13.5703125" customWidth="1"/>
    <col min="257" max="257" width="33.5703125" bestFit="1" customWidth="1"/>
    <col min="258" max="258" width="9.7109375" bestFit="1" customWidth="1"/>
    <col min="259" max="259" width="13.5703125" customWidth="1"/>
    <col min="513" max="513" width="33.5703125" bestFit="1" customWidth="1"/>
    <col min="514" max="514" width="9.7109375" bestFit="1" customWidth="1"/>
    <col min="515" max="515" width="13.5703125" customWidth="1"/>
    <col min="769" max="769" width="33.5703125" bestFit="1" customWidth="1"/>
    <col min="770" max="770" width="9.7109375" bestFit="1" customWidth="1"/>
    <col min="771" max="771" width="13.5703125" customWidth="1"/>
    <col min="1025" max="1025" width="33.5703125" bestFit="1" customWidth="1"/>
    <col min="1026" max="1026" width="9.7109375" bestFit="1" customWidth="1"/>
    <col min="1027" max="1027" width="13.5703125" customWidth="1"/>
    <col min="1281" max="1281" width="33.5703125" bestFit="1" customWidth="1"/>
    <col min="1282" max="1282" width="9.7109375" bestFit="1" customWidth="1"/>
    <col min="1283" max="1283" width="13.5703125" customWidth="1"/>
    <col min="1537" max="1537" width="33.5703125" bestFit="1" customWidth="1"/>
    <col min="1538" max="1538" width="9.7109375" bestFit="1" customWidth="1"/>
    <col min="1539" max="1539" width="13.5703125" customWidth="1"/>
    <col min="1793" max="1793" width="33.5703125" bestFit="1" customWidth="1"/>
    <col min="1794" max="1794" width="9.7109375" bestFit="1" customWidth="1"/>
    <col min="1795" max="1795" width="13.5703125" customWidth="1"/>
    <col min="2049" max="2049" width="33.5703125" bestFit="1" customWidth="1"/>
    <col min="2050" max="2050" width="9.7109375" bestFit="1" customWidth="1"/>
    <col min="2051" max="2051" width="13.5703125" customWidth="1"/>
    <col min="2305" max="2305" width="33.5703125" bestFit="1" customWidth="1"/>
    <col min="2306" max="2306" width="9.7109375" bestFit="1" customWidth="1"/>
    <col min="2307" max="2307" width="13.5703125" customWidth="1"/>
    <col min="2561" max="2561" width="33.5703125" bestFit="1" customWidth="1"/>
    <col min="2562" max="2562" width="9.7109375" bestFit="1" customWidth="1"/>
    <col min="2563" max="2563" width="13.5703125" customWidth="1"/>
    <col min="2817" max="2817" width="33.5703125" bestFit="1" customWidth="1"/>
    <col min="2818" max="2818" width="9.7109375" bestFit="1" customWidth="1"/>
    <col min="2819" max="2819" width="13.5703125" customWidth="1"/>
    <col min="3073" max="3073" width="33.5703125" bestFit="1" customWidth="1"/>
    <col min="3074" max="3074" width="9.7109375" bestFit="1" customWidth="1"/>
    <col min="3075" max="3075" width="13.5703125" customWidth="1"/>
    <col min="3329" max="3329" width="33.5703125" bestFit="1" customWidth="1"/>
    <col min="3330" max="3330" width="9.7109375" bestFit="1" customWidth="1"/>
    <col min="3331" max="3331" width="13.5703125" customWidth="1"/>
    <col min="3585" max="3585" width="33.5703125" bestFit="1" customWidth="1"/>
    <col min="3586" max="3586" width="9.7109375" bestFit="1" customWidth="1"/>
    <col min="3587" max="3587" width="13.5703125" customWidth="1"/>
    <col min="3841" max="3841" width="33.5703125" bestFit="1" customWidth="1"/>
    <col min="3842" max="3842" width="9.7109375" bestFit="1" customWidth="1"/>
    <col min="3843" max="3843" width="13.5703125" customWidth="1"/>
    <col min="4097" max="4097" width="33.5703125" bestFit="1" customWidth="1"/>
    <col min="4098" max="4098" width="9.7109375" bestFit="1" customWidth="1"/>
    <col min="4099" max="4099" width="13.5703125" customWidth="1"/>
    <col min="4353" max="4353" width="33.5703125" bestFit="1" customWidth="1"/>
    <col min="4354" max="4354" width="9.7109375" bestFit="1" customWidth="1"/>
    <col min="4355" max="4355" width="13.5703125" customWidth="1"/>
    <col min="4609" max="4609" width="33.5703125" bestFit="1" customWidth="1"/>
    <col min="4610" max="4610" width="9.7109375" bestFit="1" customWidth="1"/>
    <col min="4611" max="4611" width="13.5703125" customWidth="1"/>
    <col min="4865" max="4865" width="33.5703125" bestFit="1" customWidth="1"/>
    <col min="4866" max="4866" width="9.7109375" bestFit="1" customWidth="1"/>
    <col min="4867" max="4867" width="13.5703125" customWidth="1"/>
    <col min="5121" max="5121" width="33.5703125" bestFit="1" customWidth="1"/>
    <col min="5122" max="5122" width="9.7109375" bestFit="1" customWidth="1"/>
    <col min="5123" max="5123" width="13.5703125" customWidth="1"/>
    <col min="5377" max="5377" width="33.5703125" bestFit="1" customWidth="1"/>
    <col min="5378" max="5378" width="9.7109375" bestFit="1" customWidth="1"/>
    <col min="5379" max="5379" width="13.5703125" customWidth="1"/>
    <col min="5633" max="5633" width="33.5703125" bestFit="1" customWidth="1"/>
    <col min="5634" max="5634" width="9.7109375" bestFit="1" customWidth="1"/>
    <col min="5635" max="5635" width="13.5703125" customWidth="1"/>
    <col min="5889" max="5889" width="33.5703125" bestFit="1" customWidth="1"/>
    <col min="5890" max="5890" width="9.7109375" bestFit="1" customWidth="1"/>
    <col min="5891" max="5891" width="13.5703125" customWidth="1"/>
    <col min="6145" max="6145" width="33.5703125" bestFit="1" customWidth="1"/>
    <col min="6146" max="6146" width="9.7109375" bestFit="1" customWidth="1"/>
    <col min="6147" max="6147" width="13.5703125" customWidth="1"/>
    <col min="6401" max="6401" width="33.5703125" bestFit="1" customWidth="1"/>
    <col min="6402" max="6402" width="9.7109375" bestFit="1" customWidth="1"/>
    <col min="6403" max="6403" width="13.5703125" customWidth="1"/>
    <col min="6657" max="6657" width="33.5703125" bestFit="1" customWidth="1"/>
    <col min="6658" max="6658" width="9.7109375" bestFit="1" customWidth="1"/>
    <col min="6659" max="6659" width="13.5703125" customWidth="1"/>
    <col min="6913" max="6913" width="33.5703125" bestFit="1" customWidth="1"/>
    <col min="6914" max="6914" width="9.7109375" bestFit="1" customWidth="1"/>
    <col min="6915" max="6915" width="13.5703125" customWidth="1"/>
    <col min="7169" max="7169" width="33.5703125" bestFit="1" customWidth="1"/>
    <col min="7170" max="7170" width="9.7109375" bestFit="1" customWidth="1"/>
    <col min="7171" max="7171" width="13.5703125" customWidth="1"/>
    <col min="7425" max="7425" width="33.5703125" bestFit="1" customWidth="1"/>
    <col min="7426" max="7426" width="9.7109375" bestFit="1" customWidth="1"/>
    <col min="7427" max="7427" width="13.5703125" customWidth="1"/>
    <col min="7681" max="7681" width="33.5703125" bestFit="1" customWidth="1"/>
    <col min="7682" max="7682" width="9.7109375" bestFit="1" customWidth="1"/>
    <col min="7683" max="7683" width="13.5703125" customWidth="1"/>
    <col min="7937" max="7937" width="33.5703125" bestFit="1" customWidth="1"/>
    <col min="7938" max="7938" width="9.7109375" bestFit="1" customWidth="1"/>
    <col min="7939" max="7939" width="13.5703125" customWidth="1"/>
    <col min="8193" max="8193" width="33.5703125" bestFit="1" customWidth="1"/>
    <col min="8194" max="8194" width="9.7109375" bestFit="1" customWidth="1"/>
    <col min="8195" max="8195" width="13.5703125" customWidth="1"/>
    <col min="8449" max="8449" width="33.5703125" bestFit="1" customWidth="1"/>
    <col min="8450" max="8450" width="9.7109375" bestFit="1" customWidth="1"/>
    <col min="8451" max="8451" width="13.5703125" customWidth="1"/>
    <col min="8705" max="8705" width="33.5703125" bestFit="1" customWidth="1"/>
    <col min="8706" max="8706" width="9.7109375" bestFit="1" customWidth="1"/>
    <col min="8707" max="8707" width="13.5703125" customWidth="1"/>
    <col min="8961" max="8961" width="33.5703125" bestFit="1" customWidth="1"/>
    <col min="8962" max="8962" width="9.7109375" bestFit="1" customWidth="1"/>
    <col min="8963" max="8963" width="13.5703125" customWidth="1"/>
    <col min="9217" max="9217" width="33.5703125" bestFit="1" customWidth="1"/>
    <col min="9218" max="9218" width="9.7109375" bestFit="1" customWidth="1"/>
    <col min="9219" max="9219" width="13.5703125" customWidth="1"/>
    <col min="9473" max="9473" width="33.5703125" bestFit="1" customWidth="1"/>
    <col min="9474" max="9474" width="9.7109375" bestFit="1" customWidth="1"/>
    <col min="9475" max="9475" width="13.5703125" customWidth="1"/>
    <col min="9729" max="9729" width="33.5703125" bestFit="1" customWidth="1"/>
    <col min="9730" max="9730" width="9.7109375" bestFit="1" customWidth="1"/>
    <col min="9731" max="9731" width="13.5703125" customWidth="1"/>
    <col min="9985" max="9985" width="33.5703125" bestFit="1" customWidth="1"/>
    <col min="9986" max="9986" width="9.7109375" bestFit="1" customWidth="1"/>
    <col min="9987" max="9987" width="13.5703125" customWidth="1"/>
    <col min="10241" max="10241" width="33.5703125" bestFit="1" customWidth="1"/>
    <col min="10242" max="10242" width="9.7109375" bestFit="1" customWidth="1"/>
    <col min="10243" max="10243" width="13.5703125" customWidth="1"/>
    <col min="10497" max="10497" width="33.5703125" bestFit="1" customWidth="1"/>
    <col min="10498" max="10498" width="9.7109375" bestFit="1" customWidth="1"/>
    <col min="10499" max="10499" width="13.5703125" customWidth="1"/>
    <col min="10753" max="10753" width="33.5703125" bestFit="1" customWidth="1"/>
    <col min="10754" max="10754" width="9.7109375" bestFit="1" customWidth="1"/>
    <col min="10755" max="10755" width="13.5703125" customWidth="1"/>
    <col min="11009" max="11009" width="33.5703125" bestFit="1" customWidth="1"/>
    <col min="11010" max="11010" width="9.7109375" bestFit="1" customWidth="1"/>
    <col min="11011" max="11011" width="13.5703125" customWidth="1"/>
    <col min="11265" max="11265" width="33.5703125" bestFit="1" customWidth="1"/>
    <col min="11266" max="11266" width="9.7109375" bestFit="1" customWidth="1"/>
    <col min="11267" max="11267" width="13.5703125" customWidth="1"/>
    <col min="11521" max="11521" width="33.5703125" bestFit="1" customWidth="1"/>
    <col min="11522" max="11522" width="9.7109375" bestFit="1" customWidth="1"/>
    <col min="11523" max="11523" width="13.5703125" customWidth="1"/>
    <col min="11777" max="11777" width="33.5703125" bestFit="1" customWidth="1"/>
    <col min="11778" max="11778" width="9.7109375" bestFit="1" customWidth="1"/>
    <col min="11779" max="11779" width="13.5703125" customWidth="1"/>
    <col min="12033" max="12033" width="33.5703125" bestFit="1" customWidth="1"/>
    <col min="12034" max="12034" width="9.7109375" bestFit="1" customWidth="1"/>
    <col min="12035" max="12035" width="13.5703125" customWidth="1"/>
    <col min="12289" max="12289" width="33.5703125" bestFit="1" customWidth="1"/>
    <col min="12290" max="12290" width="9.7109375" bestFit="1" customWidth="1"/>
    <col min="12291" max="12291" width="13.5703125" customWidth="1"/>
    <col min="12545" max="12545" width="33.5703125" bestFit="1" customWidth="1"/>
    <col min="12546" max="12546" width="9.7109375" bestFit="1" customWidth="1"/>
    <col min="12547" max="12547" width="13.5703125" customWidth="1"/>
    <col min="12801" max="12801" width="33.5703125" bestFit="1" customWidth="1"/>
    <col min="12802" max="12802" width="9.7109375" bestFit="1" customWidth="1"/>
    <col min="12803" max="12803" width="13.5703125" customWidth="1"/>
    <col min="13057" max="13057" width="33.5703125" bestFit="1" customWidth="1"/>
    <col min="13058" max="13058" width="9.7109375" bestFit="1" customWidth="1"/>
    <col min="13059" max="13059" width="13.5703125" customWidth="1"/>
    <col min="13313" max="13313" width="33.5703125" bestFit="1" customWidth="1"/>
    <col min="13314" max="13314" width="9.7109375" bestFit="1" customWidth="1"/>
    <col min="13315" max="13315" width="13.5703125" customWidth="1"/>
    <col min="13569" max="13569" width="33.5703125" bestFit="1" customWidth="1"/>
    <col min="13570" max="13570" width="9.7109375" bestFit="1" customWidth="1"/>
    <col min="13571" max="13571" width="13.5703125" customWidth="1"/>
    <col min="13825" max="13825" width="33.5703125" bestFit="1" customWidth="1"/>
    <col min="13826" max="13826" width="9.7109375" bestFit="1" customWidth="1"/>
    <col min="13827" max="13827" width="13.5703125" customWidth="1"/>
    <col min="14081" max="14081" width="33.5703125" bestFit="1" customWidth="1"/>
    <col min="14082" max="14082" width="9.7109375" bestFit="1" customWidth="1"/>
    <col min="14083" max="14083" width="13.5703125" customWidth="1"/>
    <col min="14337" max="14337" width="33.5703125" bestFit="1" customWidth="1"/>
    <col min="14338" max="14338" width="9.7109375" bestFit="1" customWidth="1"/>
    <col min="14339" max="14339" width="13.5703125" customWidth="1"/>
    <col min="14593" max="14593" width="33.5703125" bestFit="1" customWidth="1"/>
    <col min="14594" max="14594" width="9.7109375" bestFit="1" customWidth="1"/>
    <col min="14595" max="14595" width="13.5703125" customWidth="1"/>
    <col min="14849" max="14849" width="33.5703125" bestFit="1" customWidth="1"/>
    <col min="14850" max="14850" width="9.7109375" bestFit="1" customWidth="1"/>
    <col min="14851" max="14851" width="13.5703125" customWidth="1"/>
    <col min="15105" max="15105" width="33.5703125" bestFit="1" customWidth="1"/>
    <col min="15106" max="15106" width="9.7109375" bestFit="1" customWidth="1"/>
    <col min="15107" max="15107" width="13.5703125" customWidth="1"/>
    <col min="15361" max="15361" width="33.5703125" bestFit="1" customWidth="1"/>
    <col min="15362" max="15362" width="9.7109375" bestFit="1" customWidth="1"/>
    <col min="15363" max="15363" width="13.5703125" customWidth="1"/>
    <col min="15617" max="15617" width="33.5703125" bestFit="1" customWidth="1"/>
    <col min="15618" max="15618" width="9.7109375" bestFit="1" customWidth="1"/>
    <col min="15619" max="15619" width="13.5703125" customWidth="1"/>
    <col min="15873" max="15873" width="33.5703125" bestFit="1" customWidth="1"/>
    <col min="15874" max="15874" width="9.7109375" bestFit="1" customWidth="1"/>
    <col min="15875" max="15875" width="13.5703125" customWidth="1"/>
    <col min="16129" max="16129" width="33.5703125" bestFit="1" customWidth="1"/>
    <col min="16130" max="16130" width="9.7109375" bestFit="1" customWidth="1"/>
    <col min="16131" max="16131" width="13.5703125" customWidth="1"/>
  </cols>
  <sheetData>
    <row r="1" spans="1:3" x14ac:dyDescent="0.25">
      <c r="A1" s="23" t="s">
        <v>65</v>
      </c>
      <c r="B1" s="24"/>
    </row>
    <row r="2" spans="1:3" ht="15.75" thickBot="1" x14ac:dyDescent="0.3"/>
    <row r="3" spans="1:3" ht="15.75" thickBot="1" x14ac:dyDescent="0.3">
      <c r="A3" s="107" t="s">
        <v>13</v>
      </c>
      <c r="B3" s="84" t="s">
        <v>53</v>
      </c>
      <c r="C3" s="84" t="s">
        <v>15</v>
      </c>
    </row>
    <row r="4" spans="1:3" x14ac:dyDescent="0.25">
      <c r="A4" s="103" t="str">
        <f>'[3]General Loss ratio ranking'!A3</f>
        <v>Gulf Insurance</v>
      </c>
      <c r="B4" s="83">
        <f>'[3]General Loss ratio ranking'!B3</f>
        <v>121.17647058823529</v>
      </c>
      <c r="C4" s="8">
        <f>'[3]General Loss ratio ranking'!C3</f>
        <v>1</v>
      </c>
    </row>
    <row r="5" spans="1:3" x14ac:dyDescent="0.25">
      <c r="A5" s="86" t="str">
        <f>'[3]General Loss ratio ranking'!A4</f>
        <v>G.T.M Fire &amp; General</v>
      </c>
      <c r="B5" s="106">
        <f>'[3]General Loss ratio ranking'!B4</f>
        <v>101.56555772994129</v>
      </c>
      <c r="C5" s="95">
        <f>'[3]General Loss ratio ranking'!C4</f>
        <v>2</v>
      </c>
    </row>
    <row r="6" spans="1:3" x14ac:dyDescent="0.25">
      <c r="A6" s="86" t="s">
        <v>78</v>
      </c>
      <c r="B6" s="106">
        <f>'[3]General Loss ratio ranking'!B5</f>
        <v>77.073170731707322</v>
      </c>
      <c r="C6" s="95">
        <f>'[3]General Loss ratio ranking'!C5</f>
        <v>3</v>
      </c>
    </row>
    <row r="7" spans="1:3" x14ac:dyDescent="0.25">
      <c r="A7" s="86" t="s">
        <v>29</v>
      </c>
      <c r="B7" s="106">
        <f>'[3]General Loss ratio ranking'!B6</f>
        <v>67.546432062561095</v>
      </c>
      <c r="C7" s="95">
        <f>'[3]General Loss ratio ranking'!C6</f>
        <v>4</v>
      </c>
    </row>
    <row r="8" spans="1:3" x14ac:dyDescent="0.25">
      <c r="A8" s="86" t="str">
        <f>'[3]General Loss ratio ranking'!A7</f>
        <v>Metrocint General</v>
      </c>
      <c r="B8" s="106">
        <f>'[3]General Loss ratio ranking'!B7</f>
        <v>66.08340147179068</v>
      </c>
      <c r="C8" s="95">
        <f>'[3]General Loss ratio ranking'!C7</f>
        <v>5</v>
      </c>
    </row>
    <row r="9" spans="1:3" x14ac:dyDescent="0.25">
      <c r="A9" s="86" t="str">
        <f>'[3]General Loss ratio ranking'!A8</f>
        <v>West Indian Insurances</v>
      </c>
      <c r="B9" s="106">
        <f>'[3]General Loss ratio ranking'!B8</f>
        <v>65.479957805907176</v>
      </c>
      <c r="C9" s="95">
        <f>'[3]General Loss ratio ranking'!C8</f>
        <v>6</v>
      </c>
    </row>
    <row r="10" spans="1:3" x14ac:dyDescent="0.25">
      <c r="A10" s="86" t="s">
        <v>25</v>
      </c>
      <c r="B10" s="106">
        <f>'[3]General Loss ratio ranking'!B9</f>
        <v>62.811980033277869</v>
      </c>
      <c r="C10" s="95">
        <f>'[3]General Loss ratio ranking'!C9</f>
        <v>7</v>
      </c>
    </row>
    <row r="11" spans="1:3" x14ac:dyDescent="0.25">
      <c r="A11" s="86" t="str">
        <f>'[3]General Loss ratio ranking'!A10</f>
        <v>Sagicor Life EC.</v>
      </c>
      <c r="B11" s="106">
        <f>'[3]General Loss ratio ranking'!B10</f>
        <v>61.229566453447049</v>
      </c>
      <c r="C11" s="95">
        <f>'[3]General Loss ratio ranking'!C10</f>
        <v>8</v>
      </c>
    </row>
    <row r="12" spans="1:3" x14ac:dyDescent="0.25">
      <c r="A12" s="86" t="str">
        <f>'[3]General Loss ratio ranking'!A11</f>
        <v>GK Insurance</v>
      </c>
      <c r="B12" s="106">
        <f>'[3]General Loss ratio ranking'!B11</f>
        <v>52.7972027972028</v>
      </c>
      <c r="C12" s="95">
        <f>'[3]General Loss ratio ranking'!C11</f>
        <v>9</v>
      </c>
    </row>
    <row r="13" spans="1:3" x14ac:dyDescent="0.25">
      <c r="A13" s="86" t="str">
        <f>'[3]General Loss ratio ranking'!A12</f>
        <v>Beacon Insurances</v>
      </c>
      <c r="B13" s="106">
        <f>'[3]General Loss ratio ranking'!B12</f>
        <v>42.622478386167145</v>
      </c>
      <c r="C13" s="95">
        <f>'[3]General Loss ratio ranking'!C12</f>
        <v>10</v>
      </c>
    </row>
    <row r="14" spans="1:3" x14ac:dyDescent="0.25">
      <c r="A14" s="86" t="str">
        <f>'[3]General Loss ratio ranking'!A13</f>
        <v>M &amp; C General</v>
      </c>
      <c r="B14" s="106">
        <f>'[3]General Loss ratio ranking'!B13</f>
        <v>39.750623441396513</v>
      </c>
      <c r="C14" s="95">
        <f>'[3]General Loss ratio ranking'!C13</f>
        <v>11</v>
      </c>
    </row>
    <row r="15" spans="1:3" x14ac:dyDescent="0.25">
      <c r="A15" s="86" t="s">
        <v>84</v>
      </c>
      <c r="B15" s="106">
        <f>'[3]General Loss ratio ranking'!B14</f>
        <v>39.588002769220026</v>
      </c>
      <c r="C15" s="95">
        <f>'[3]General Loss ratio ranking'!C14</f>
        <v>12</v>
      </c>
    </row>
    <row r="16" spans="1:3" x14ac:dyDescent="0.25">
      <c r="A16" s="86" t="s">
        <v>81</v>
      </c>
      <c r="B16" s="106">
        <f>'[3]General Loss ratio ranking'!B15</f>
        <v>39.401496259351617</v>
      </c>
      <c r="C16" s="95">
        <f>'[3]General Loss ratio ranking'!C15</f>
        <v>13</v>
      </c>
    </row>
    <row r="17" spans="1:3" x14ac:dyDescent="0.25">
      <c r="A17" s="86" t="str">
        <f>'[3]General Loss ratio ranking'!A16</f>
        <v>G.T.M Life</v>
      </c>
      <c r="B17" s="106">
        <f>'[3]General Loss ratio ranking'!B16</f>
        <v>37.795275590551178</v>
      </c>
      <c r="C17" s="95">
        <f>'[3]General Loss ratio ranking'!C16</f>
        <v>14</v>
      </c>
    </row>
    <row r="18" spans="1:3" x14ac:dyDescent="0.25">
      <c r="A18" s="86" t="str">
        <f>'[3]General Loss ratio ranking'!A17</f>
        <v>St. Hill Insurance Co. Ltd</v>
      </c>
      <c r="B18" s="106">
        <f>'[3]General Loss ratio ranking'!B17</f>
        <v>30.806845965770169</v>
      </c>
      <c r="C18" s="95">
        <f>'[3]General Loss ratio ranking'!C17</f>
        <v>15</v>
      </c>
    </row>
    <row r="19" spans="1:3" x14ac:dyDescent="0.25">
      <c r="A19" s="86" t="str">
        <f>'[3]General Loss ratio ranking'!A18</f>
        <v>Caribbean Alliance</v>
      </c>
      <c r="B19" s="106">
        <f>'[3]General Loss ratio ranking'!B18</f>
        <v>26.522890654559212</v>
      </c>
      <c r="C19" s="95">
        <f>'[3]General Loss ratio ranking'!C18</f>
        <v>16</v>
      </c>
    </row>
    <row r="20" spans="1:3" x14ac:dyDescent="0.25">
      <c r="A20" s="86" t="str">
        <f>'[3]General Loss ratio ranking'!A19</f>
        <v>St. Vincent Insurances</v>
      </c>
      <c r="B20" s="106">
        <f>'[3]General Loss ratio ranking'!B19</f>
        <v>12.003370411318215</v>
      </c>
      <c r="C20" s="95">
        <f>'[3]General Loss ratio ranking'!C19</f>
        <v>17</v>
      </c>
    </row>
    <row r="21" spans="1:3" ht="15.75" thickBot="1" x14ac:dyDescent="0.3">
      <c r="A21" s="103" t="str">
        <f>'[3]General Loss ratio ranking'!A20</f>
        <v>Island Heritage Insurance</v>
      </c>
      <c r="B21" s="83">
        <f>'[3]General Loss ratio ranking'!B20</f>
        <v>-3.125</v>
      </c>
      <c r="C21" s="8">
        <f>'[3]General Loss ratio ranking'!C20</f>
        <v>18</v>
      </c>
    </row>
    <row r="22" spans="1:3" ht="15.75" thickBot="1" x14ac:dyDescent="0.3">
      <c r="A22" s="4" t="s">
        <v>55</v>
      </c>
      <c r="B22" s="73">
        <f>'[3]General Loss ratio ranking'!B21</f>
        <v>51.21336197042001</v>
      </c>
      <c r="C22" s="11">
        <f>'[3]General Loss ratio ranking'!C21</f>
        <v>0</v>
      </c>
    </row>
  </sheetData>
  <sortState xmlns:xlrd2="http://schemas.microsoft.com/office/spreadsheetml/2017/richdata2" ref="A4:C21">
    <sortCondition descending="1" ref="B4:B21"/>
  </sortState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263CC-39F8-4D46-9EB6-9FA5B55DEB6E}">
  <sheetPr>
    <tabColor theme="9"/>
  </sheetPr>
  <dimension ref="A1:C17"/>
  <sheetViews>
    <sheetView zoomScale="130" zoomScaleNormal="130" workbookViewId="0">
      <selection activeCell="A16" sqref="A16"/>
    </sheetView>
  </sheetViews>
  <sheetFormatPr defaultRowHeight="15" x14ac:dyDescent="0.25"/>
  <cols>
    <col min="1" max="1" width="38.5703125" customWidth="1"/>
    <col min="2" max="2" width="15.42578125" customWidth="1"/>
    <col min="3" max="3" width="14.42578125" customWidth="1"/>
  </cols>
  <sheetData>
    <row r="1" spans="1:3" x14ac:dyDescent="0.25">
      <c r="A1" s="1" t="s">
        <v>75</v>
      </c>
      <c r="B1" s="1"/>
    </row>
    <row r="2" spans="1:3" ht="15.75" thickBot="1" x14ac:dyDescent="0.3"/>
    <row r="3" spans="1:3" ht="15.75" thickBot="1" x14ac:dyDescent="0.3">
      <c r="A3" s="77" t="s">
        <v>13</v>
      </c>
      <c r="B3" s="80" t="s">
        <v>14</v>
      </c>
      <c r="C3" s="80" t="s">
        <v>15</v>
      </c>
    </row>
    <row r="4" spans="1:3" x14ac:dyDescent="0.25">
      <c r="A4" s="112" t="str">
        <f>'[3]Motor Ranking '!A48</f>
        <v>Metrocint General</v>
      </c>
      <c r="B4" s="109">
        <f>'[3]Motor Ranking '!B48</f>
        <v>0.22115058192777307</v>
      </c>
      <c r="C4" s="108">
        <f>'[3]Motor Ranking '!C48</f>
        <v>1</v>
      </c>
    </row>
    <row r="5" spans="1:3" x14ac:dyDescent="0.25">
      <c r="A5" s="113" t="str">
        <f>'[3]Motor Ranking '!A49</f>
        <v>West Indian Insurances</v>
      </c>
      <c r="B5" s="115">
        <f>'[3]Motor Ranking '!B49</f>
        <v>0.15155880986000062</v>
      </c>
      <c r="C5" s="116">
        <f>'[3]Motor Ranking '!C49</f>
        <v>2</v>
      </c>
    </row>
    <row r="6" spans="1:3" x14ac:dyDescent="0.25">
      <c r="A6" s="113" t="s">
        <v>84</v>
      </c>
      <c r="B6" s="115">
        <f>'[3]Motor Ranking '!B50</f>
        <v>0.11742973675518088</v>
      </c>
      <c r="C6" s="116">
        <f>'[3]Motor Ranking '!C50</f>
        <v>3</v>
      </c>
    </row>
    <row r="7" spans="1:3" x14ac:dyDescent="0.25">
      <c r="A7" s="113" t="str">
        <f>'[3]Motor Ranking '!A51</f>
        <v>St. Hill Insurance Co. Ltd</v>
      </c>
      <c r="B7" s="115">
        <f>'[3]Motor Ranking '!B51</f>
        <v>0.11450940321579683</v>
      </c>
      <c r="C7" s="116">
        <f>'[3]Motor Ranking '!C51</f>
        <v>4</v>
      </c>
    </row>
    <row r="8" spans="1:3" x14ac:dyDescent="0.25">
      <c r="A8" s="113" t="str">
        <f>'[3]Motor Ranking '!A52</f>
        <v>Caribbean Alliance</v>
      </c>
      <c r="B8" s="115">
        <f>'[3]Motor Ranking '!B52</f>
        <v>9.2852688197999356E-2</v>
      </c>
      <c r="C8" s="116">
        <f>'[3]Motor Ranking '!C52</f>
        <v>5</v>
      </c>
    </row>
    <row r="9" spans="1:3" x14ac:dyDescent="0.25">
      <c r="A9" s="113" t="str">
        <f>'[3]Motor Ranking '!A53</f>
        <v>M &amp; C General</v>
      </c>
      <c r="B9" s="115">
        <f>'[3]Motor Ranking '!B53</f>
        <v>7.2571002705141413E-2</v>
      </c>
      <c r="C9" s="116">
        <f>'[3]Motor Ranking '!C53</f>
        <v>6</v>
      </c>
    </row>
    <row r="10" spans="1:3" x14ac:dyDescent="0.25">
      <c r="A10" s="113" t="str">
        <f>'[3]Motor Ranking '!A54</f>
        <v>St. Vincent Insurances</v>
      </c>
      <c r="B10" s="115">
        <f>'[3]Motor Ranking '!B54</f>
        <v>6.4160329053732187E-2</v>
      </c>
      <c r="C10" s="116">
        <f>'[3]Motor Ranking '!C54</f>
        <v>7</v>
      </c>
    </row>
    <row r="11" spans="1:3" x14ac:dyDescent="0.25">
      <c r="A11" s="113" t="str">
        <f>'[3]Motor Ranking '!A55</f>
        <v>Beacon Insurances</v>
      </c>
      <c r="B11" s="115">
        <f>'[3]Motor Ranking '!B55</f>
        <v>5.3206003562243157E-2</v>
      </c>
      <c r="C11" s="116">
        <f>'[3]Motor Ranking '!C55</f>
        <v>8</v>
      </c>
    </row>
    <row r="12" spans="1:3" x14ac:dyDescent="0.25">
      <c r="A12" s="113" t="s">
        <v>81</v>
      </c>
      <c r="B12" s="115">
        <f>'[3]Motor Ranking '!B56</f>
        <v>3.8653607756633221E-2</v>
      </c>
      <c r="C12" s="116">
        <f>'[3]Motor Ranking '!C56</f>
        <v>9</v>
      </c>
    </row>
    <row r="13" spans="1:3" x14ac:dyDescent="0.25">
      <c r="A13" s="113" t="s">
        <v>78</v>
      </c>
      <c r="B13" s="115">
        <f>'[3]Motor Ranking '!B57</f>
        <v>3.582715817759087E-2</v>
      </c>
      <c r="C13" s="116">
        <f>'[3]Motor Ranking '!C57</f>
        <v>10</v>
      </c>
    </row>
    <row r="14" spans="1:3" x14ac:dyDescent="0.25">
      <c r="A14" s="113" t="str">
        <f>'[3]Motor Ranking '!A58</f>
        <v>G.T.M Fire &amp; General</v>
      </c>
      <c r="B14" s="115">
        <f>'[3]Motor Ranking '!B58</f>
        <v>2.3337306659390215E-2</v>
      </c>
      <c r="C14" s="116">
        <f>'[3]Motor Ranking '!C58</f>
        <v>11</v>
      </c>
    </row>
    <row r="15" spans="1:3" x14ac:dyDescent="0.25">
      <c r="A15" s="113" t="s">
        <v>28</v>
      </c>
      <c r="B15" s="115">
        <f>'[3]Motor Ranking '!B59</f>
        <v>9.2814492933417717E-3</v>
      </c>
      <c r="C15" s="116">
        <f>'[3]Motor Ranking '!C59</f>
        <v>12</v>
      </c>
    </row>
    <row r="16" spans="1:3" ht="15.75" thickBot="1" x14ac:dyDescent="0.3">
      <c r="A16" s="114" t="str">
        <f>'[3]Motor Ranking '!A60</f>
        <v>Gulf Insurance</v>
      </c>
      <c r="B16" s="111">
        <f>'[3]Motor Ranking '!B60</f>
        <v>5.4619228351764334E-3</v>
      </c>
      <c r="C16" s="29">
        <f>'[3]Motor Ranking '!C60</f>
        <v>13</v>
      </c>
    </row>
    <row r="17" spans="1:3" ht="15.75" thickBot="1" x14ac:dyDescent="0.3">
      <c r="A17" s="26" t="s">
        <v>7</v>
      </c>
      <c r="B17" s="27">
        <f>SUM(B4:B16)</f>
        <v>0.99999999999999989</v>
      </c>
      <c r="C17" s="66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552EB-84FA-4BD6-9EB7-9655F2D180A7}">
  <sheetPr>
    <tabColor theme="9"/>
  </sheetPr>
  <dimension ref="A1:C17"/>
  <sheetViews>
    <sheetView zoomScale="130" zoomScaleNormal="130" workbookViewId="0">
      <selection activeCell="A17" sqref="A17"/>
    </sheetView>
  </sheetViews>
  <sheetFormatPr defaultRowHeight="15" x14ac:dyDescent="0.25"/>
  <cols>
    <col min="1" max="1" width="38.7109375" customWidth="1"/>
    <col min="2" max="2" width="15.42578125" customWidth="1"/>
  </cols>
  <sheetData>
    <row r="1" spans="1:3" x14ac:dyDescent="0.25">
      <c r="A1" s="1" t="s">
        <v>76</v>
      </c>
    </row>
    <row r="2" spans="1:3" ht="15.75" thickBot="1" x14ac:dyDescent="0.3"/>
    <row r="3" spans="1:3" ht="15.75" thickBot="1" x14ac:dyDescent="0.3">
      <c r="A3" s="77" t="s">
        <v>13</v>
      </c>
      <c r="B3" s="80" t="s">
        <v>53</v>
      </c>
      <c r="C3" s="25" t="s">
        <v>15</v>
      </c>
    </row>
    <row r="4" spans="1:3" x14ac:dyDescent="0.25">
      <c r="A4" s="108" t="str">
        <f>'[3]Motor Loss ratio'!A37</f>
        <v>G.T.M Fire &amp; General</v>
      </c>
      <c r="B4" s="75">
        <f>'[3]Motor Loss ratio'!B37</f>
        <v>0.93780687397708673</v>
      </c>
      <c r="C4" s="8">
        <f>'[3]Motor Loss ratio'!D37</f>
        <v>1</v>
      </c>
    </row>
    <row r="5" spans="1:3" x14ac:dyDescent="0.25">
      <c r="A5" s="116" t="str">
        <f>'[3]Motor Loss ratio'!A25</f>
        <v>Gulf Insurance</v>
      </c>
      <c r="B5" s="115">
        <f>'[3]Motor Loss ratio'!B25</f>
        <v>0.69230769230769229</v>
      </c>
      <c r="C5" s="95">
        <f>'[3]Motor Loss ratio'!D25</f>
        <v>2</v>
      </c>
    </row>
    <row r="6" spans="1:3" x14ac:dyDescent="0.25">
      <c r="A6" s="116" t="str">
        <f>'[3]Motor Loss ratio'!A29</f>
        <v>Metrocint General</v>
      </c>
      <c r="B6" s="115">
        <f>'[3]Motor Loss ratio'!B29</f>
        <v>0.68411053540587219</v>
      </c>
      <c r="C6" s="95">
        <f>'[3]Motor Loss ratio'!D29</f>
        <v>3</v>
      </c>
    </row>
    <row r="7" spans="1:3" x14ac:dyDescent="0.25">
      <c r="A7" s="116" t="s">
        <v>85</v>
      </c>
      <c r="B7" s="115">
        <f>'[3]Motor Loss ratio'!B26</f>
        <v>0.65589804772093163</v>
      </c>
      <c r="C7" s="95">
        <f>'[3]Motor Loss ratio'!D26</f>
        <v>4</v>
      </c>
    </row>
    <row r="8" spans="1:3" x14ac:dyDescent="0.25">
      <c r="A8" s="116" t="str">
        <f>'[3]Motor Loss ratio'!A28</f>
        <v>West Indian Insurances</v>
      </c>
      <c r="B8" s="115">
        <f>'[3]Motor Loss ratio'!B28</f>
        <v>0.62046370967741937</v>
      </c>
      <c r="C8" s="95">
        <f>'[3]Motor Loss ratio'!D28</f>
        <v>5</v>
      </c>
    </row>
    <row r="9" spans="1:3" x14ac:dyDescent="0.25">
      <c r="A9" s="116" t="str">
        <f>'[3]Motor Loss ratio'!A27</f>
        <v>GK Insurance</v>
      </c>
      <c r="B9" s="115">
        <f>'[3]Motor Loss ratio'!B27</f>
        <v>0.58847736625514402</v>
      </c>
      <c r="C9" s="95">
        <f>'[3]Motor Loss ratio'!D27</f>
        <v>6</v>
      </c>
    </row>
    <row r="10" spans="1:3" x14ac:dyDescent="0.25">
      <c r="A10" s="116" t="str">
        <f>'[3]Motor Loss ratio'!A33</f>
        <v>M &amp; C General</v>
      </c>
      <c r="B10" s="115">
        <f>'[3]Motor Loss ratio'!B33</f>
        <v>0.38842105263157894</v>
      </c>
      <c r="C10" s="95">
        <f>'[3]Motor Loss ratio'!D33</f>
        <v>7</v>
      </c>
    </row>
    <row r="11" spans="1:3" x14ac:dyDescent="0.25">
      <c r="A11" s="116" t="s">
        <v>78</v>
      </c>
      <c r="B11" s="115">
        <f>'[3]Motor Loss ratio'!B31</f>
        <v>0.33049040511727079</v>
      </c>
      <c r="C11" s="95">
        <f>'[3]Motor Loss ratio'!D31</f>
        <v>8</v>
      </c>
    </row>
    <row r="12" spans="1:3" x14ac:dyDescent="0.25">
      <c r="A12" s="116" t="str">
        <f>'[3]Motor Loss ratio'!A36</f>
        <v>Beacon Insurances</v>
      </c>
      <c r="B12" s="115">
        <f>'[3]Motor Loss ratio'!B36</f>
        <v>0.30150753768844218</v>
      </c>
      <c r="C12" s="95">
        <f>'[3]Motor Loss ratio'!D36</f>
        <v>9</v>
      </c>
    </row>
    <row r="13" spans="1:3" x14ac:dyDescent="0.25">
      <c r="A13" s="116" t="str">
        <f>'[3]Motor Loss ratio'!A34</f>
        <v>Caribbean Alliance</v>
      </c>
      <c r="B13" s="115">
        <f>'[3]Motor Loss ratio'!B34</f>
        <v>0.27766351295763059</v>
      </c>
      <c r="C13" s="95">
        <f>'[3]Motor Loss ratio'!D34</f>
        <v>10</v>
      </c>
    </row>
    <row r="14" spans="1:3" x14ac:dyDescent="0.25">
      <c r="A14" s="116" t="str">
        <f>'[3]Motor Loss ratio'!A32</f>
        <v>St. Hill Insurance Co. Ltd</v>
      </c>
      <c r="B14" s="115">
        <f>'[3]Motor Loss ratio'!B32</f>
        <v>0.12341561040693796</v>
      </c>
      <c r="C14" s="95">
        <f>'[3]Motor Loss ratio'!D32</f>
        <v>11</v>
      </c>
    </row>
    <row r="15" spans="1:3" x14ac:dyDescent="0.25">
      <c r="A15" s="116" t="str">
        <f>'[3]Motor Loss ratio'!A35</f>
        <v>St. Vincent Insurances</v>
      </c>
      <c r="B15" s="115">
        <f>'[3]Motor Loss ratio'!B35</f>
        <v>7.8268934717150518E-2</v>
      </c>
      <c r="C15" s="95">
        <f>'[3]Motor Loss ratio'!D35</f>
        <v>12</v>
      </c>
    </row>
    <row r="16" spans="1:3" ht="15.75" thickBot="1" x14ac:dyDescent="0.3">
      <c r="A16" s="110" t="s">
        <v>81</v>
      </c>
      <c r="B16" s="111">
        <f>'[3]Motor Loss ratio'!B30</f>
        <v>0</v>
      </c>
      <c r="C16" s="74">
        <f>'[3]Motor Loss ratio'!D30</f>
        <v>13</v>
      </c>
    </row>
    <row r="17" spans="1:3" ht="15.75" thickBot="1" x14ac:dyDescent="0.3">
      <c r="A17" s="26" t="s">
        <v>55</v>
      </c>
      <c r="B17" s="76">
        <f>'[3]Motor Loss ratio'!B38</f>
        <v>0.47243749497732268</v>
      </c>
      <c r="C17" s="74"/>
    </row>
  </sheetData>
  <sortState xmlns:xlrd2="http://schemas.microsoft.com/office/spreadsheetml/2017/richdata2" ref="A4:C16">
    <sortCondition descending="1" ref="B4:B16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C4C4A-82F4-4C8F-BBD8-6502A4F94792}">
  <sheetPr>
    <tabColor theme="9"/>
  </sheetPr>
  <dimension ref="A1:G18"/>
  <sheetViews>
    <sheetView zoomScale="140" zoomScaleNormal="140" workbookViewId="0">
      <selection activeCell="A6" sqref="A6"/>
    </sheetView>
  </sheetViews>
  <sheetFormatPr defaultRowHeight="15" x14ac:dyDescent="0.25"/>
  <cols>
    <col min="1" max="1" width="38.28515625" customWidth="1"/>
    <col min="2" max="2" width="19.42578125" customWidth="1"/>
    <col min="3" max="3" width="14.42578125" customWidth="1"/>
  </cols>
  <sheetData>
    <row r="1" spans="1:7" x14ac:dyDescent="0.25">
      <c r="A1" s="127" t="s">
        <v>66</v>
      </c>
      <c r="B1" s="127"/>
      <c r="C1" s="127"/>
      <c r="D1" s="1"/>
      <c r="E1" s="1"/>
      <c r="F1" s="1"/>
      <c r="G1" s="1"/>
    </row>
    <row r="2" spans="1:7" ht="15.75" thickBot="1" x14ac:dyDescent="0.3"/>
    <row r="3" spans="1:7" ht="15.75" thickBot="1" x14ac:dyDescent="0.3">
      <c r="A3" s="77" t="s">
        <v>13</v>
      </c>
      <c r="B3" s="80" t="s">
        <v>14</v>
      </c>
      <c r="C3" s="80" t="s">
        <v>15</v>
      </c>
    </row>
    <row r="4" spans="1:7" x14ac:dyDescent="0.25">
      <c r="A4" s="108" t="s">
        <v>68</v>
      </c>
      <c r="B4" s="117">
        <f>'[3]Property Ranking'!B30</f>
        <v>0.29012934416242936</v>
      </c>
      <c r="C4" s="108">
        <f>'[3]Property Ranking'!C30</f>
        <v>1</v>
      </c>
    </row>
    <row r="5" spans="1:7" x14ac:dyDescent="0.25">
      <c r="A5" s="116" t="s">
        <v>77</v>
      </c>
      <c r="B5" s="119">
        <f>'[3]Property Ranking'!B31</f>
        <v>0.13895341095134564</v>
      </c>
      <c r="C5" s="116">
        <f>'[3]Property Ranking'!C31</f>
        <v>2</v>
      </c>
    </row>
    <row r="6" spans="1:7" x14ac:dyDescent="0.25">
      <c r="A6" s="116" t="str">
        <f>'[3]Property Ranking'!A32</f>
        <v>St. Vincent Insurances</v>
      </c>
      <c r="B6" s="119">
        <f>'[3]Property Ranking'!B32</f>
        <v>0.101319638315124</v>
      </c>
      <c r="C6" s="116">
        <f>'[3]Property Ranking'!C32</f>
        <v>3</v>
      </c>
    </row>
    <row r="7" spans="1:7" x14ac:dyDescent="0.25">
      <c r="A7" s="116" t="str">
        <f>'[3]Property Ranking'!A33</f>
        <v>Caribbean Alliance</v>
      </c>
      <c r="B7" s="119">
        <f>'[3]Property Ranking'!B33</f>
        <v>8.7863323138167831E-2</v>
      </c>
      <c r="C7" s="116">
        <f>'[3]Property Ranking'!C33</f>
        <v>4</v>
      </c>
    </row>
    <row r="8" spans="1:7" x14ac:dyDescent="0.25">
      <c r="A8" s="116" t="str">
        <f>'[3]Property Ranking'!A34</f>
        <v>M &amp; C General</v>
      </c>
      <c r="B8" s="119">
        <f>'[3]Property Ranking'!B34</f>
        <v>6.0925353651086873E-2</v>
      </c>
      <c r="C8" s="116">
        <f>'[3]Property Ranking'!C34</f>
        <v>5</v>
      </c>
    </row>
    <row r="9" spans="1:7" x14ac:dyDescent="0.25">
      <c r="A9" s="116" t="str">
        <f>'[3]Property Ranking'!A35</f>
        <v>St. Hill Insurance Co. Ltd</v>
      </c>
      <c r="B9" s="119">
        <f>'[3]Property Ranking'!B35</f>
        <v>5.6080395110244971E-2</v>
      </c>
      <c r="C9" s="116">
        <f>'[3]Property Ranking'!C35</f>
        <v>6</v>
      </c>
    </row>
    <row r="10" spans="1:7" x14ac:dyDescent="0.25">
      <c r="A10" s="116" t="s">
        <v>78</v>
      </c>
      <c r="B10" s="119">
        <f>'[3]Property Ranking'!B36</f>
        <v>5.5014504231259753E-2</v>
      </c>
      <c r="C10" s="116">
        <f>'[3]Property Ranking'!C36</f>
        <v>7</v>
      </c>
    </row>
    <row r="11" spans="1:7" x14ac:dyDescent="0.25">
      <c r="A11" s="116" t="str">
        <f>'[3]Property Ranking'!A37</f>
        <v>West Indian Insurances</v>
      </c>
      <c r="B11" s="119">
        <f>'[3]Property Ranking'!B37</f>
        <v>4.6438927613969595E-2</v>
      </c>
      <c r="C11" s="116">
        <f>'[3]Property Ranking'!C37</f>
        <v>8</v>
      </c>
    </row>
    <row r="12" spans="1:7" x14ac:dyDescent="0.25">
      <c r="A12" s="116" t="str">
        <f>'[3]Property Ranking'!A38</f>
        <v>Metrocint General</v>
      </c>
      <c r="B12" s="119">
        <f>'[3]Property Ranking'!B38</f>
        <v>3.9825559205720402E-2</v>
      </c>
      <c r="C12" s="116">
        <f>'[3]Property Ranking'!C38</f>
        <v>9</v>
      </c>
    </row>
    <row r="13" spans="1:7" x14ac:dyDescent="0.25">
      <c r="A13" s="116" t="str">
        <f>'[3]Property Ranking'!A39</f>
        <v>Island Heritage Insurance</v>
      </c>
      <c r="B13" s="119">
        <f>'[3]Property Ranking'!B39</f>
        <v>3.77664518258626E-2</v>
      </c>
      <c r="C13" s="116">
        <f>'[3]Property Ranking'!C39</f>
        <v>10</v>
      </c>
    </row>
    <row r="14" spans="1:7" x14ac:dyDescent="0.25">
      <c r="A14" s="116" t="str">
        <f>'[3]Property Ranking'!A40</f>
        <v>G.T.M Fire &amp; General</v>
      </c>
      <c r="B14" s="119">
        <f>'[3]Property Ranking'!B40</f>
        <v>3.4156957712935386E-2</v>
      </c>
      <c r="C14" s="116">
        <f>'[3]Property Ranking'!C40</f>
        <v>11</v>
      </c>
    </row>
    <row r="15" spans="1:7" x14ac:dyDescent="0.25">
      <c r="A15" s="116" t="str">
        <f>'[3]Property Ranking'!A41</f>
        <v>Beacon Insurances</v>
      </c>
      <c r="B15" s="119">
        <f>'[3]Property Ranking'!B41</f>
        <v>3.2194749503894414E-2</v>
      </c>
      <c r="C15" s="116">
        <f>'[3]Property Ranking'!C41</f>
        <v>12</v>
      </c>
    </row>
    <row r="16" spans="1:7" x14ac:dyDescent="0.25">
      <c r="A16" s="116" t="str">
        <f>'[3]Property Ranking'!A42</f>
        <v>Gulf Insurance</v>
      </c>
      <c r="B16" s="119">
        <f>'[3]Property Ranking'!B42</f>
        <v>1.2718016169709983E-2</v>
      </c>
      <c r="C16" s="116">
        <f>'[3]Property Ranking'!C42</f>
        <v>13</v>
      </c>
    </row>
    <row r="17" spans="1:3" ht="15.75" thickBot="1" x14ac:dyDescent="0.3">
      <c r="A17" s="110" t="str">
        <f>'[3]Property Ranking'!A43</f>
        <v>GK Insurance</v>
      </c>
      <c r="B17" s="118">
        <f>'[3]Property Ranking'!B43</f>
        <v>6.6133684082491911E-3</v>
      </c>
      <c r="C17" s="110">
        <f>'[3]Property Ranking'!C43</f>
        <v>14</v>
      </c>
    </row>
    <row r="18" spans="1:3" ht="15.75" thickBot="1" x14ac:dyDescent="0.3">
      <c r="A18" s="26" t="s">
        <v>7</v>
      </c>
      <c r="B18" s="27">
        <f>'[3]Property Ranking'!B44</f>
        <v>1</v>
      </c>
      <c r="C18" s="66"/>
    </row>
  </sheetData>
  <sortState xmlns:xlrd2="http://schemas.microsoft.com/office/spreadsheetml/2017/richdata2" ref="A4:C17">
    <sortCondition ref="C4:C17"/>
  </sortState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DC28B-C14B-47CB-95D9-B1211439DF5C}">
  <sheetPr>
    <tabColor theme="9"/>
  </sheetPr>
  <dimension ref="A1:C18"/>
  <sheetViews>
    <sheetView zoomScale="150" zoomScaleNormal="150" workbookViewId="0">
      <selection activeCell="A12" sqref="A12"/>
    </sheetView>
  </sheetViews>
  <sheetFormatPr defaultRowHeight="15" x14ac:dyDescent="0.25"/>
  <cols>
    <col min="1" max="1" width="38.5703125" customWidth="1"/>
    <col min="2" max="2" width="19" customWidth="1"/>
    <col min="3" max="3" width="10.42578125" customWidth="1"/>
  </cols>
  <sheetData>
    <row r="1" spans="1:3" x14ac:dyDescent="0.25">
      <c r="A1" s="1" t="s">
        <v>67</v>
      </c>
    </row>
    <row r="2" spans="1:3" ht="15.75" thickBot="1" x14ac:dyDescent="0.3"/>
    <row r="3" spans="1:3" ht="15.75" thickBot="1" x14ac:dyDescent="0.3">
      <c r="A3" s="77" t="s">
        <v>13</v>
      </c>
      <c r="B3" s="80" t="s">
        <v>53</v>
      </c>
      <c r="C3" s="78" t="s">
        <v>62</v>
      </c>
    </row>
    <row r="4" spans="1:3" x14ac:dyDescent="0.25">
      <c r="A4" s="108" t="str">
        <f>'[3]Property loss ratio'!A33</f>
        <v>Metrocint General</v>
      </c>
      <c r="B4" s="117">
        <f>'[3]Property loss ratio'!B33</f>
        <v>4.9270072992700732E-2</v>
      </c>
      <c r="C4" s="120">
        <f>'[3]Property loss ratio'!C33</f>
        <v>1</v>
      </c>
    </row>
    <row r="5" spans="1:3" x14ac:dyDescent="0.25">
      <c r="A5" s="116" t="s">
        <v>84</v>
      </c>
      <c r="B5" s="119">
        <f>'[3]Property loss ratio'!B39</f>
        <v>3.5858251619456896E-2</v>
      </c>
      <c r="C5" s="121">
        <f>'[3]Property loss ratio'!C39</f>
        <v>2</v>
      </c>
    </row>
    <row r="6" spans="1:3" x14ac:dyDescent="0.25">
      <c r="A6" s="116" t="str">
        <f>'[3]Property loss ratio'!A31</f>
        <v>M &amp; C General</v>
      </c>
      <c r="B6" s="119">
        <f>'[3]Property loss ratio'!B31</f>
        <v>1.8687872763419482E-2</v>
      </c>
      <c r="C6" s="121">
        <f>'[3]Property loss ratio'!C31</f>
        <v>3</v>
      </c>
    </row>
    <row r="7" spans="1:3" x14ac:dyDescent="0.25">
      <c r="A7" s="116" t="str">
        <f>'[3]Property loss ratio'!A36</f>
        <v>West Indian Insurances</v>
      </c>
      <c r="B7" s="119">
        <f>'[3]Property loss ratio'!B36</f>
        <v>1.0954616588419406E-2</v>
      </c>
      <c r="C7" s="121">
        <f>'[3]Property loss ratio'!C36</f>
        <v>4</v>
      </c>
    </row>
    <row r="8" spans="1:3" x14ac:dyDescent="0.25">
      <c r="A8" s="116" t="str">
        <f>'[3]Property loss ratio'!A32</f>
        <v>Gulf Insurance</v>
      </c>
      <c r="B8" s="119">
        <f>'[3]Property loss ratio'!B32</f>
        <v>7.619047619047619E-3</v>
      </c>
      <c r="C8" s="121">
        <f>'[3]Property loss ratio'!C32</f>
        <v>5</v>
      </c>
    </row>
    <row r="9" spans="1:3" x14ac:dyDescent="0.25">
      <c r="A9" s="116" t="str">
        <f>'[3]Property loss ratio'!A35</f>
        <v>GK Insurance</v>
      </c>
      <c r="B9" s="119">
        <f>'[3]Property loss ratio'!B35</f>
        <v>3.663003663003663E-3</v>
      </c>
      <c r="C9" s="121">
        <f>'[3]Property loss ratio'!C35</f>
        <v>6</v>
      </c>
    </row>
    <row r="10" spans="1:3" x14ac:dyDescent="0.25">
      <c r="A10" s="116" t="s">
        <v>78</v>
      </c>
      <c r="B10" s="119">
        <f>'[3]Property loss ratio'!B30</f>
        <v>3.5226772346983706E-3</v>
      </c>
      <c r="C10" s="121">
        <f>'[3]Property loss ratio'!C30</f>
        <v>7</v>
      </c>
    </row>
    <row r="11" spans="1:3" x14ac:dyDescent="0.25">
      <c r="A11" s="116" t="s">
        <v>81</v>
      </c>
      <c r="B11" s="119">
        <f>'[3]Property loss ratio'!B26</f>
        <v>1.5690376569037657E-3</v>
      </c>
      <c r="C11" s="121">
        <f>'[3]Property loss ratio'!C26</f>
        <v>8</v>
      </c>
    </row>
    <row r="12" spans="1:3" x14ac:dyDescent="0.25">
      <c r="A12" s="116" t="str">
        <f>'[3]Property loss ratio'!A28</f>
        <v>St. Vincent Insurances</v>
      </c>
      <c r="B12" s="119">
        <f>'[3]Property loss ratio'!B28</f>
        <v>3.7920112890040995E-4</v>
      </c>
      <c r="C12" s="121">
        <f>'[3]Property loss ratio'!C28</f>
        <v>9</v>
      </c>
    </row>
    <row r="13" spans="1:3" x14ac:dyDescent="0.25">
      <c r="A13" s="116" t="str">
        <f>'[3]Property loss ratio'!A37</f>
        <v>Beacon Insurances</v>
      </c>
      <c r="B13" s="119">
        <f>'[3]Property loss ratio'!B37</f>
        <v>0</v>
      </c>
      <c r="C13" s="121">
        <f>'[3]Property loss ratio'!C37</f>
        <v>10</v>
      </c>
    </row>
    <row r="14" spans="1:3" x14ac:dyDescent="0.25">
      <c r="A14" s="116" t="str">
        <f>'[3]Property loss ratio'!A29</f>
        <v>Caribbean Alliance</v>
      </c>
      <c r="B14" s="119">
        <f>'[3]Property loss ratio'!B29</f>
        <v>-8.271298593879239E-4</v>
      </c>
      <c r="C14" s="121">
        <f>'[3]Property loss ratio'!C29</f>
        <v>11</v>
      </c>
    </row>
    <row r="15" spans="1:3" x14ac:dyDescent="0.25">
      <c r="A15" s="116" t="str">
        <f>'[3]Property loss ratio'!A38</f>
        <v>Island Heritage Insurance</v>
      </c>
      <c r="B15" s="119">
        <f>'[3]Property loss ratio'!B38</f>
        <v>-1.2828736369467607E-3</v>
      </c>
      <c r="C15" s="121">
        <f>'[3]Property loss ratio'!C38</f>
        <v>12</v>
      </c>
    </row>
    <row r="16" spans="1:3" x14ac:dyDescent="0.25">
      <c r="A16" s="116" t="str">
        <f>'[3]Property loss ratio'!A27</f>
        <v>St. Hill Insurance Co. Ltd</v>
      </c>
      <c r="B16" s="119">
        <f>'[3]Property loss ratio'!B27</f>
        <v>-1.2958963282937365E-3</v>
      </c>
      <c r="C16" s="121">
        <f>'[3]Property loss ratio'!C27</f>
        <v>13</v>
      </c>
    </row>
    <row r="17" spans="1:3" ht="15.75" thickBot="1" x14ac:dyDescent="0.3">
      <c r="A17" s="110" t="str">
        <f>'[3]Property loss ratio'!A34</f>
        <v>G.T.M Fire &amp; General</v>
      </c>
      <c r="B17" s="118">
        <f>'[3]Property loss ratio'!B34</f>
        <v>-3.8297872340425532E-2</v>
      </c>
      <c r="C17" s="120">
        <f>'[3]Property loss ratio'!C34</f>
        <v>14</v>
      </c>
    </row>
    <row r="18" spans="1:3" ht="15.75" thickBot="1" x14ac:dyDescent="0.3">
      <c r="A18" s="26" t="s">
        <v>55</v>
      </c>
      <c r="B18" s="66">
        <f>'[3]Property loss ratio'!$B$40</f>
        <v>1.3082453951152111E-2</v>
      </c>
      <c r="C18" s="28"/>
    </row>
  </sheetData>
  <sortState xmlns:xlrd2="http://schemas.microsoft.com/office/spreadsheetml/2017/richdata2" ref="A4:C17">
    <sortCondition descending="1" ref="B4:B17"/>
  </sortState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CD032-E722-4441-83D0-9B537D6C9235}">
  <sheetPr>
    <tabColor theme="9"/>
  </sheetPr>
  <dimension ref="A1:C13"/>
  <sheetViews>
    <sheetView zoomScale="130" zoomScaleNormal="130" workbookViewId="0">
      <selection activeCell="A9" sqref="A9"/>
    </sheetView>
  </sheetViews>
  <sheetFormatPr defaultRowHeight="15" x14ac:dyDescent="0.25"/>
  <cols>
    <col min="1" max="1" width="30.28515625" customWidth="1"/>
    <col min="2" max="2" width="19.5703125" customWidth="1"/>
    <col min="3" max="3" width="13.140625" customWidth="1"/>
  </cols>
  <sheetData>
    <row r="1" spans="1:3" x14ac:dyDescent="0.25">
      <c r="B1" s="1"/>
      <c r="C1" s="1"/>
    </row>
    <row r="2" spans="1:3" x14ac:dyDescent="0.25">
      <c r="A2" s="127" t="s">
        <v>79</v>
      </c>
      <c r="B2" s="127"/>
      <c r="C2" s="127"/>
    </row>
    <row r="3" spans="1:3" ht="15.75" thickBot="1" x14ac:dyDescent="0.3"/>
    <row r="4" spans="1:3" ht="15.75" thickBot="1" x14ac:dyDescent="0.3">
      <c r="A4" s="77" t="s">
        <v>13</v>
      </c>
      <c r="B4" s="122" t="s">
        <v>14</v>
      </c>
      <c r="C4" s="80" t="s">
        <v>15</v>
      </c>
    </row>
    <row r="5" spans="1:3" x14ac:dyDescent="0.25">
      <c r="A5" s="108" t="str">
        <f>'[3]Health Ranking'!A28</f>
        <v>Sagicor Life EC</v>
      </c>
      <c r="B5" s="123">
        <f>'[3]Health Ranking'!B28</f>
        <v>0.75135869565217395</v>
      </c>
      <c r="C5" s="29">
        <f>'[3]Health Ranking'!C28</f>
        <v>1</v>
      </c>
    </row>
    <row r="6" spans="1:3" x14ac:dyDescent="0.25">
      <c r="A6" s="116" t="str">
        <f>'[3]Health Ranking'!A32</f>
        <v>Guardian Life of the Caribbean</v>
      </c>
      <c r="B6" s="124">
        <f>'[3]Health Ranking'!B32</f>
        <v>0.11039402173913043</v>
      </c>
      <c r="C6" s="116">
        <f>'[3]Health Ranking'!C32</f>
        <v>2</v>
      </c>
    </row>
    <row r="7" spans="1:3" x14ac:dyDescent="0.25">
      <c r="A7" s="116" t="s">
        <v>29</v>
      </c>
      <c r="B7" s="124">
        <f>'[3]Health Ranking'!B33</f>
        <v>9.6807065217391311E-2</v>
      </c>
      <c r="C7" s="116">
        <f>'[3]Health Ranking'!C33</f>
        <v>3</v>
      </c>
    </row>
    <row r="8" spans="1:3" x14ac:dyDescent="0.25">
      <c r="A8" s="116" t="s">
        <v>86</v>
      </c>
      <c r="B8" s="124">
        <f>'[3]Health Ranking'!B34</f>
        <v>2.1908967391304348E-2</v>
      </c>
      <c r="C8" s="116">
        <f>'[3]Health Ranking'!C34</f>
        <v>4</v>
      </c>
    </row>
    <row r="9" spans="1:3" x14ac:dyDescent="0.25">
      <c r="A9" s="116" t="str">
        <f>'[3]Health Ranking'!A31</f>
        <v>M &amp; C General</v>
      </c>
      <c r="B9" s="124">
        <f>'[3]Health Ranking'!B31</f>
        <v>9.765625E-3</v>
      </c>
      <c r="C9" s="116">
        <f>'[3]Health Ranking'!C31</f>
        <v>5</v>
      </c>
    </row>
    <row r="10" spans="1:3" x14ac:dyDescent="0.25">
      <c r="A10" s="116" t="str">
        <f>'[3]Health Ranking'!A30</f>
        <v>St. Hill Insurance</v>
      </c>
      <c r="B10" s="124">
        <f>'[3]Health Ranking'!B30</f>
        <v>9.425951086956522E-3</v>
      </c>
      <c r="C10" s="116">
        <f>'[3]Health Ranking'!C30</f>
        <v>6</v>
      </c>
    </row>
    <row r="11" spans="1:3" x14ac:dyDescent="0.25">
      <c r="A11" s="116" t="str">
        <f>'[3]Health Ranking'!A35</f>
        <v>Beacon Insurances</v>
      </c>
      <c r="B11" s="124">
        <f>'[3]Health Ranking'!B35</f>
        <v>3.3967391304347825E-4</v>
      </c>
      <c r="C11" s="116">
        <f>'[3]Health Ranking'!C35</f>
        <v>7</v>
      </c>
    </row>
    <row r="12" spans="1:3" ht="15.75" thickBot="1" x14ac:dyDescent="0.3">
      <c r="A12" s="110" t="str">
        <f>'[3]Health Ranking'!A29</f>
        <v>St. Vincent Insurances</v>
      </c>
      <c r="B12" s="125">
        <f>'[3]Health Ranking'!B29</f>
        <v>0</v>
      </c>
      <c r="C12" s="29">
        <f>'[3]Health Ranking'!C29</f>
        <v>8</v>
      </c>
    </row>
    <row r="13" spans="1:3" ht="15.75" thickBot="1" x14ac:dyDescent="0.3">
      <c r="A13" s="26" t="s">
        <v>7</v>
      </c>
      <c r="B13" s="126">
        <f>SUM(B5:B12)</f>
        <v>1.0000000000000002</v>
      </c>
      <c r="C13" s="66"/>
    </row>
  </sheetData>
  <sortState xmlns:xlrd2="http://schemas.microsoft.com/office/spreadsheetml/2017/richdata2" ref="A5:C12">
    <sortCondition descending="1" ref="B5:B12"/>
  </sortState>
  <mergeCells count="1">
    <mergeCell ref="A2:C2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B5E69-959D-4192-8903-9F7CA68B5EB2}">
  <sheetPr>
    <tabColor theme="9"/>
  </sheetPr>
  <dimension ref="A1:G11"/>
  <sheetViews>
    <sheetView tabSelected="1" zoomScale="140" zoomScaleNormal="140" workbookViewId="0">
      <selection activeCell="B3" sqref="B3"/>
    </sheetView>
  </sheetViews>
  <sheetFormatPr defaultRowHeight="12.75" x14ac:dyDescent="0.2"/>
  <cols>
    <col min="1" max="1" width="26.42578125" style="15" bestFit="1" customWidth="1"/>
    <col min="2" max="4" width="14.140625" style="15" customWidth="1"/>
    <col min="5" max="256" width="9.140625" style="15"/>
    <col min="257" max="257" width="26.42578125" style="15" bestFit="1" customWidth="1"/>
    <col min="258" max="260" width="14.140625" style="15" customWidth="1"/>
    <col min="261" max="512" width="9.140625" style="15"/>
    <col min="513" max="513" width="26.42578125" style="15" bestFit="1" customWidth="1"/>
    <col min="514" max="516" width="14.140625" style="15" customWidth="1"/>
    <col min="517" max="768" width="9.140625" style="15"/>
    <col min="769" max="769" width="26.42578125" style="15" bestFit="1" customWidth="1"/>
    <col min="770" max="772" width="14.140625" style="15" customWidth="1"/>
    <col min="773" max="1024" width="9.140625" style="15"/>
    <col min="1025" max="1025" width="26.42578125" style="15" bestFit="1" customWidth="1"/>
    <col min="1026" max="1028" width="14.140625" style="15" customWidth="1"/>
    <col min="1029" max="1280" width="9.140625" style="15"/>
    <col min="1281" max="1281" width="26.42578125" style="15" bestFit="1" customWidth="1"/>
    <col min="1282" max="1284" width="14.140625" style="15" customWidth="1"/>
    <col min="1285" max="1536" width="9.140625" style="15"/>
    <col min="1537" max="1537" width="26.42578125" style="15" bestFit="1" customWidth="1"/>
    <col min="1538" max="1540" width="14.140625" style="15" customWidth="1"/>
    <col min="1541" max="1792" width="9.140625" style="15"/>
    <col min="1793" max="1793" width="26.42578125" style="15" bestFit="1" customWidth="1"/>
    <col min="1794" max="1796" width="14.140625" style="15" customWidth="1"/>
    <col min="1797" max="2048" width="9.140625" style="15"/>
    <col min="2049" max="2049" width="26.42578125" style="15" bestFit="1" customWidth="1"/>
    <col min="2050" max="2052" width="14.140625" style="15" customWidth="1"/>
    <col min="2053" max="2304" width="9.140625" style="15"/>
    <col min="2305" max="2305" width="26.42578125" style="15" bestFit="1" customWidth="1"/>
    <col min="2306" max="2308" width="14.140625" style="15" customWidth="1"/>
    <col min="2309" max="2560" width="9.140625" style="15"/>
    <col min="2561" max="2561" width="26.42578125" style="15" bestFit="1" customWidth="1"/>
    <col min="2562" max="2564" width="14.140625" style="15" customWidth="1"/>
    <col min="2565" max="2816" width="9.140625" style="15"/>
    <col min="2817" max="2817" width="26.42578125" style="15" bestFit="1" customWidth="1"/>
    <col min="2818" max="2820" width="14.140625" style="15" customWidth="1"/>
    <col min="2821" max="3072" width="9.140625" style="15"/>
    <col min="3073" max="3073" width="26.42578125" style="15" bestFit="1" customWidth="1"/>
    <col min="3074" max="3076" width="14.140625" style="15" customWidth="1"/>
    <col min="3077" max="3328" width="9.140625" style="15"/>
    <col min="3329" max="3329" width="26.42578125" style="15" bestFit="1" customWidth="1"/>
    <col min="3330" max="3332" width="14.140625" style="15" customWidth="1"/>
    <col min="3333" max="3584" width="9.140625" style="15"/>
    <col min="3585" max="3585" width="26.42578125" style="15" bestFit="1" customWidth="1"/>
    <col min="3586" max="3588" width="14.140625" style="15" customWidth="1"/>
    <col min="3589" max="3840" width="9.140625" style="15"/>
    <col min="3841" max="3841" width="26.42578125" style="15" bestFit="1" customWidth="1"/>
    <col min="3842" max="3844" width="14.140625" style="15" customWidth="1"/>
    <col min="3845" max="4096" width="9.140625" style="15"/>
    <col min="4097" max="4097" width="26.42578125" style="15" bestFit="1" customWidth="1"/>
    <col min="4098" max="4100" width="14.140625" style="15" customWidth="1"/>
    <col min="4101" max="4352" width="9.140625" style="15"/>
    <col min="4353" max="4353" width="26.42578125" style="15" bestFit="1" customWidth="1"/>
    <col min="4354" max="4356" width="14.140625" style="15" customWidth="1"/>
    <col min="4357" max="4608" width="9.140625" style="15"/>
    <col min="4609" max="4609" width="26.42578125" style="15" bestFit="1" customWidth="1"/>
    <col min="4610" max="4612" width="14.140625" style="15" customWidth="1"/>
    <col min="4613" max="4864" width="9.140625" style="15"/>
    <col min="4865" max="4865" width="26.42578125" style="15" bestFit="1" customWidth="1"/>
    <col min="4866" max="4868" width="14.140625" style="15" customWidth="1"/>
    <col min="4869" max="5120" width="9.140625" style="15"/>
    <col min="5121" max="5121" width="26.42578125" style="15" bestFit="1" customWidth="1"/>
    <col min="5122" max="5124" width="14.140625" style="15" customWidth="1"/>
    <col min="5125" max="5376" width="9.140625" style="15"/>
    <col min="5377" max="5377" width="26.42578125" style="15" bestFit="1" customWidth="1"/>
    <col min="5378" max="5380" width="14.140625" style="15" customWidth="1"/>
    <col min="5381" max="5632" width="9.140625" style="15"/>
    <col min="5633" max="5633" width="26.42578125" style="15" bestFit="1" customWidth="1"/>
    <col min="5634" max="5636" width="14.140625" style="15" customWidth="1"/>
    <col min="5637" max="5888" width="9.140625" style="15"/>
    <col min="5889" max="5889" width="26.42578125" style="15" bestFit="1" customWidth="1"/>
    <col min="5890" max="5892" width="14.140625" style="15" customWidth="1"/>
    <col min="5893" max="6144" width="9.140625" style="15"/>
    <col min="6145" max="6145" width="26.42578125" style="15" bestFit="1" customWidth="1"/>
    <col min="6146" max="6148" width="14.140625" style="15" customWidth="1"/>
    <col min="6149" max="6400" width="9.140625" style="15"/>
    <col min="6401" max="6401" width="26.42578125" style="15" bestFit="1" customWidth="1"/>
    <col min="6402" max="6404" width="14.140625" style="15" customWidth="1"/>
    <col min="6405" max="6656" width="9.140625" style="15"/>
    <col min="6657" max="6657" width="26.42578125" style="15" bestFit="1" customWidth="1"/>
    <col min="6658" max="6660" width="14.140625" style="15" customWidth="1"/>
    <col min="6661" max="6912" width="9.140625" style="15"/>
    <col min="6913" max="6913" width="26.42578125" style="15" bestFit="1" customWidth="1"/>
    <col min="6914" max="6916" width="14.140625" style="15" customWidth="1"/>
    <col min="6917" max="7168" width="9.140625" style="15"/>
    <col min="7169" max="7169" width="26.42578125" style="15" bestFit="1" customWidth="1"/>
    <col min="7170" max="7172" width="14.140625" style="15" customWidth="1"/>
    <col min="7173" max="7424" width="9.140625" style="15"/>
    <col min="7425" max="7425" width="26.42578125" style="15" bestFit="1" customWidth="1"/>
    <col min="7426" max="7428" width="14.140625" style="15" customWidth="1"/>
    <col min="7429" max="7680" width="9.140625" style="15"/>
    <col min="7681" max="7681" width="26.42578125" style="15" bestFit="1" customWidth="1"/>
    <col min="7682" max="7684" width="14.140625" style="15" customWidth="1"/>
    <col min="7685" max="7936" width="9.140625" style="15"/>
    <col min="7937" max="7937" width="26.42578125" style="15" bestFit="1" customWidth="1"/>
    <col min="7938" max="7940" width="14.140625" style="15" customWidth="1"/>
    <col min="7941" max="8192" width="9.140625" style="15"/>
    <col min="8193" max="8193" width="26.42578125" style="15" bestFit="1" customWidth="1"/>
    <col min="8194" max="8196" width="14.140625" style="15" customWidth="1"/>
    <col min="8197" max="8448" width="9.140625" style="15"/>
    <col min="8449" max="8449" width="26.42578125" style="15" bestFit="1" customWidth="1"/>
    <col min="8450" max="8452" width="14.140625" style="15" customWidth="1"/>
    <col min="8453" max="8704" width="9.140625" style="15"/>
    <col min="8705" max="8705" width="26.42578125" style="15" bestFit="1" customWidth="1"/>
    <col min="8706" max="8708" width="14.140625" style="15" customWidth="1"/>
    <col min="8709" max="8960" width="9.140625" style="15"/>
    <col min="8961" max="8961" width="26.42578125" style="15" bestFit="1" customWidth="1"/>
    <col min="8962" max="8964" width="14.140625" style="15" customWidth="1"/>
    <col min="8965" max="9216" width="9.140625" style="15"/>
    <col min="9217" max="9217" width="26.42578125" style="15" bestFit="1" customWidth="1"/>
    <col min="9218" max="9220" width="14.140625" style="15" customWidth="1"/>
    <col min="9221" max="9472" width="9.140625" style="15"/>
    <col min="9473" max="9473" width="26.42578125" style="15" bestFit="1" customWidth="1"/>
    <col min="9474" max="9476" width="14.140625" style="15" customWidth="1"/>
    <col min="9477" max="9728" width="9.140625" style="15"/>
    <col min="9729" max="9729" width="26.42578125" style="15" bestFit="1" customWidth="1"/>
    <col min="9730" max="9732" width="14.140625" style="15" customWidth="1"/>
    <col min="9733" max="9984" width="9.140625" style="15"/>
    <col min="9985" max="9985" width="26.42578125" style="15" bestFit="1" customWidth="1"/>
    <col min="9986" max="9988" width="14.140625" style="15" customWidth="1"/>
    <col min="9989" max="10240" width="9.140625" style="15"/>
    <col min="10241" max="10241" width="26.42578125" style="15" bestFit="1" customWidth="1"/>
    <col min="10242" max="10244" width="14.140625" style="15" customWidth="1"/>
    <col min="10245" max="10496" width="9.140625" style="15"/>
    <col min="10497" max="10497" width="26.42578125" style="15" bestFit="1" customWidth="1"/>
    <col min="10498" max="10500" width="14.140625" style="15" customWidth="1"/>
    <col min="10501" max="10752" width="9.140625" style="15"/>
    <col min="10753" max="10753" width="26.42578125" style="15" bestFit="1" customWidth="1"/>
    <col min="10754" max="10756" width="14.140625" style="15" customWidth="1"/>
    <col min="10757" max="11008" width="9.140625" style="15"/>
    <col min="11009" max="11009" width="26.42578125" style="15" bestFit="1" customWidth="1"/>
    <col min="11010" max="11012" width="14.140625" style="15" customWidth="1"/>
    <col min="11013" max="11264" width="9.140625" style="15"/>
    <col min="11265" max="11265" width="26.42578125" style="15" bestFit="1" customWidth="1"/>
    <col min="11266" max="11268" width="14.140625" style="15" customWidth="1"/>
    <col min="11269" max="11520" width="9.140625" style="15"/>
    <col min="11521" max="11521" width="26.42578125" style="15" bestFit="1" customWidth="1"/>
    <col min="11522" max="11524" width="14.140625" style="15" customWidth="1"/>
    <col min="11525" max="11776" width="9.140625" style="15"/>
    <col min="11777" max="11777" width="26.42578125" style="15" bestFit="1" customWidth="1"/>
    <col min="11778" max="11780" width="14.140625" style="15" customWidth="1"/>
    <col min="11781" max="12032" width="9.140625" style="15"/>
    <col min="12033" max="12033" width="26.42578125" style="15" bestFit="1" customWidth="1"/>
    <col min="12034" max="12036" width="14.140625" style="15" customWidth="1"/>
    <col min="12037" max="12288" width="9.140625" style="15"/>
    <col min="12289" max="12289" width="26.42578125" style="15" bestFit="1" customWidth="1"/>
    <col min="12290" max="12292" width="14.140625" style="15" customWidth="1"/>
    <col min="12293" max="12544" width="9.140625" style="15"/>
    <col min="12545" max="12545" width="26.42578125" style="15" bestFit="1" customWidth="1"/>
    <col min="12546" max="12548" width="14.140625" style="15" customWidth="1"/>
    <col min="12549" max="12800" width="9.140625" style="15"/>
    <col min="12801" max="12801" width="26.42578125" style="15" bestFit="1" customWidth="1"/>
    <col min="12802" max="12804" width="14.140625" style="15" customWidth="1"/>
    <col min="12805" max="13056" width="9.140625" style="15"/>
    <col min="13057" max="13057" width="26.42578125" style="15" bestFit="1" customWidth="1"/>
    <col min="13058" max="13060" width="14.140625" style="15" customWidth="1"/>
    <col min="13061" max="13312" width="9.140625" style="15"/>
    <col min="13313" max="13313" width="26.42578125" style="15" bestFit="1" customWidth="1"/>
    <col min="13314" max="13316" width="14.140625" style="15" customWidth="1"/>
    <col min="13317" max="13568" width="9.140625" style="15"/>
    <col min="13569" max="13569" width="26.42578125" style="15" bestFit="1" customWidth="1"/>
    <col min="13570" max="13572" width="14.140625" style="15" customWidth="1"/>
    <col min="13573" max="13824" width="9.140625" style="15"/>
    <col min="13825" max="13825" width="26.42578125" style="15" bestFit="1" customWidth="1"/>
    <col min="13826" max="13828" width="14.140625" style="15" customWidth="1"/>
    <col min="13829" max="14080" width="9.140625" style="15"/>
    <col min="14081" max="14081" width="26.42578125" style="15" bestFit="1" customWidth="1"/>
    <col min="14082" max="14084" width="14.140625" style="15" customWidth="1"/>
    <col min="14085" max="14336" width="9.140625" style="15"/>
    <col min="14337" max="14337" width="26.42578125" style="15" bestFit="1" customWidth="1"/>
    <col min="14338" max="14340" width="14.140625" style="15" customWidth="1"/>
    <col min="14341" max="14592" width="9.140625" style="15"/>
    <col min="14593" max="14593" width="26.42578125" style="15" bestFit="1" customWidth="1"/>
    <col min="14594" max="14596" width="14.140625" style="15" customWidth="1"/>
    <col min="14597" max="14848" width="9.140625" style="15"/>
    <col min="14849" max="14849" width="26.42578125" style="15" bestFit="1" customWidth="1"/>
    <col min="14850" max="14852" width="14.140625" style="15" customWidth="1"/>
    <col min="14853" max="15104" width="9.140625" style="15"/>
    <col min="15105" max="15105" width="26.42578125" style="15" bestFit="1" customWidth="1"/>
    <col min="15106" max="15108" width="14.140625" style="15" customWidth="1"/>
    <col min="15109" max="15360" width="9.140625" style="15"/>
    <col min="15361" max="15361" width="26.42578125" style="15" bestFit="1" customWidth="1"/>
    <col min="15362" max="15364" width="14.140625" style="15" customWidth="1"/>
    <col min="15365" max="15616" width="9.140625" style="15"/>
    <col min="15617" max="15617" width="26.42578125" style="15" bestFit="1" customWidth="1"/>
    <col min="15618" max="15620" width="14.140625" style="15" customWidth="1"/>
    <col min="15621" max="15872" width="9.140625" style="15"/>
    <col min="15873" max="15873" width="26.42578125" style="15" bestFit="1" customWidth="1"/>
    <col min="15874" max="15876" width="14.140625" style="15" customWidth="1"/>
    <col min="15877" max="16128" width="9.140625" style="15"/>
    <col min="16129" max="16129" width="26.42578125" style="15" bestFit="1" customWidth="1"/>
    <col min="16130" max="16132" width="14.140625" style="15" customWidth="1"/>
    <col min="16133" max="16384" width="9.140625" style="15"/>
  </cols>
  <sheetData>
    <row r="1" spans="1:7" x14ac:dyDescent="0.2">
      <c r="A1" s="130" t="s">
        <v>80</v>
      </c>
      <c r="B1" s="130"/>
      <c r="C1" s="130"/>
      <c r="D1" s="130"/>
    </row>
    <row r="2" spans="1:7" s="12" customFormat="1" ht="13.5" thickBot="1" x14ac:dyDescent="0.25"/>
    <row r="3" spans="1:7" ht="75.75" thickBot="1" x14ac:dyDescent="0.3">
      <c r="A3" s="13"/>
      <c r="B3" s="13" t="s">
        <v>56</v>
      </c>
      <c r="C3" s="13" t="s">
        <v>57</v>
      </c>
      <c r="D3" s="30" t="s">
        <v>58</v>
      </c>
      <c r="E3" s="14"/>
      <c r="F3" s="14"/>
      <c r="G3" s="14"/>
    </row>
    <row r="4" spans="1:7" x14ac:dyDescent="0.2">
      <c r="A4" s="16" t="s">
        <v>16</v>
      </c>
      <c r="B4" s="17">
        <v>1114</v>
      </c>
      <c r="C4" s="17">
        <v>9832</v>
      </c>
      <c r="D4" s="18">
        <f>B4/C4</f>
        <v>0.11330349877949553</v>
      </c>
    </row>
    <row r="5" spans="1:7" x14ac:dyDescent="0.2">
      <c r="A5" s="16" t="s">
        <v>30</v>
      </c>
      <c r="B5" s="17">
        <v>554</v>
      </c>
      <c r="C5" s="17">
        <v>3787</v>
      </c>
      <c r="D5" s="18">
        <f t="shared" ref="D5:D10" si="0">B5/C5</f>
        <v>0.14628993926590969</v>
      </c>
    </row>
    <row r="6" spans="1:7" x14ac:dyDescent="0.2">
      <c r="A6" s="16" t="s">
        <v>29</v>
      </c>
      <c r="B6" s="17">
        <v>182</v>
      </c>
      <c r="C6" s="17">
        <v>1454</v>
      </c>
      <c r="D6" s="18">
        <f t="shared" si="0"/>
        <v>0.12517193947730398</v>
      </c>
    </row>
    <row r="7" spans="1:7" x14ac:dyDescent="0.2">
      <c r="A7" s="16" t="s">
        <v>61</v>
      </c>
      <c r="B7" s="17">
        <v>13</v>
      </c>
      <c r="C7" s="17">
        <v>1641</v>
      </c>
      <c r="D7" s="18">
        <f t="shared" si="0"/>
        <v>7.9219987812309562E-3</v>
      </c>
    </row>
    <row r="8" spans="1:7" x14ac:dyDescent="0.2">
      <c r="A8" s="16" t="s">
        <v>25</v>
      </c>
      <c r="B8" s="17">
        <v>3</v>
      </c>
      <c r="C8" s="17">
        <v>15</v>
      </c>
      <c r="D8" s="18">
        <f t="shared" si="0"/>
        <v>0.2</v>
      </c>
    </row>
    <row r="9" spans="1:7" x14ac:dyDescent="0.2">
      <c r="A9" s="31" t="s">
        <v>32</v>
      </c>
      <c r="B9" s="32">
        <v>93</v>
      </c>
      <c r="C9" s="32">
        <v>1052</v>
      </c>
      <c r="D9" s="18">
        <f t="shared" si="0"/>
        <v>8.8403041825095063E-2</v>
      </c>
    </row>
    <row r="10" spans="1:7" ht="13.5" thickBot="1" x14ac:dyDescent="0.25">
      <c r="A10" s="31" t="s">
        <v>31</v>
      </c>
      <c r="B10" s="32">
        <v>2</v>
      </c>
      <c r="C10" s="32">
        <v>12</v>
      </c>
      <c r="D10" s="18">
        <f t="shared" si="0"/>
        <v>0.16666666666666666</v>
      </c>
    </row>
    <row r="11" spans="1:7" ht="13.5" thickBot="1" x14ac:dyDescent="0.25">
      <c r="A11" s="33" t="s">
        <v>59</v>
      </c>
      <c r="B11" s="81">
        <f>SUM(B4:B10)</f>
        <v>1961</v>
      </c>
      <c r="C11" s="82">
        <f>SUM(C4:C10)</f>
        <v>17793</v>
      </c>
      <c r="D11" s="34">
        <f>B11/C11</f>
        <v>0.11021188107682797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General Industry</vt:lpstr>
      <vt:lpstr>Life Industry</vt:lpstr>
      <vt:lpstr>General Ranking</vt:lpstr>
      <vt:lpstr>Life Ranking</vt:lpstr>
      <vt:lpstr>Individual Life Ranking</vt:lpstr>
      <vt:lpstr>Premium Retention by Class</vt:lpstr>
      <vt:lpstr>Life Loss Ratio Ranking</vt:lpstr>
      <vt:lpstr>General Loss ratio ranking</vt:lpstr>
      <vt:lpstr>Motor Ranking</vt:lpstr>
      <vt:lpstr>Motor Loss Ratio</vt:lpstr>
      <vt:lpstr>Property Ranking</vt:lpstr>
      <vt:lpstr>Property Loss Ratio</vt:lpstr>
      <vt:lpstr>Health Ranking</vt:lpstr>
      <vt:lpstr>Policies In force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Laffa Francois</dc:creator>
  <cp:lastModifiedBy>Mintrue Providence</cp:lastModifiedBy>
  <dcterms:created xsi:type="dcterms:W3CDTF">2023-09-08T18:11:20Z</dcterms:created>
  <dcterms:modified xsi:type="dcterms:W3CDTF">2025-04-23T15:22:54Z</dcterms:modified>
</cp:coreProperties>
</file>